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M POUSO ALEGRE - SEC. OBRAS\2021-01-14 - PM PA - LICIT. PODA ÁRVORES\01 - PROJETO\02-PROJETO DWG\R05\"/>
    </mc:Choice>
  </mc:AlternateContent>
  <xr:revisionPtr revIDLastSave="0" documentId="13_ncr:1_{A5E1A48A-6BF1-4545-898B-AB020C0A594D}" xr6:coauthVersionLast="36" xr6:coauthVersionMax="36" xr10:uidLastSave="{00000000-0000-0000-0000-000000000000}"/>
  <bookViews>
    <workbookView xWindow="0" yWindow="0" windowWidth="28800" windowHeight="12225" activeTab="6" xr2:uid="{00000000-000D-0000-FFFF-FFFF00000000}"/>
  </bookViews>
  <sheets>
    <sheet name="DADOS" sheetId="4" r:id="rId1"/>
    <sheet name="MEMORIA DE CALCULO" sheetId="9" r:id="rId2"/>
    <sheet name="COTAÇÕES" sheetId="3" r:id="rId3"/>
    <sheet name="ORÇAMENTO SINTÉTICO" sheetId="2" r:id="rId4"/>
    <sheet name="ORÇAMENTO ANALÍTICO" sheetId="21" r:id="rId5"/>
    <sheet name="Planilha1" sheetId="23" r:id="rId6"/>
    <sheet name="CURVA ABC" sheetId="7" r:id="rId7"/>
  </sheets>
  <definedNames>
    <definedName name="_xlnm.Print_Area" localSheetId="2">COTAÇÕES!$A$1:$I$34</definedName>
    <definedName name="_xlnm.Print_Area" localSheetId="6">'CURVA ABC'!$A$1:$J$69</definedName>
    <definedName name="_xlnm.Print_Area" localSheetId="0">DADOS!$A$1:$D$17</definedName>
    <definedName name="_xlnm.Print_Area" localSheetId="1">'MEMORIA DE CALCULO'!$A$1:$H$366</definedName>
    <definedName name="_xlnm.Print_Area" localSheetId="4">'ORÇAMENTO ANALÍTICO'!$A$1:$J$607</definedName>
    <definedName name="_xlnm.Print_Area" localSheetId="3">'ORÇAMENTO SINTÉTICO'!$A$1:$I$105</definedName>
    <definedName name="CONCATENAR" localSheetId="2">CONCATENATE(COTAÇÕES!$B1," ",COTAÇÕES!$C1)</definedName>
    <definedName name="EMPRESAS" localSheetId="4">OFFSET(COTAÇÕES!#REF!,1,0):OFFSET(COTAÇÕES!#REF!,-1,0)</definedName>
    <definedName name="EMPRESAS">OFFSET(COTAÇÕES!#REF!,1,0):OFFSET(COTAÇÕES!#REF!,-1,0)</definedName>
    <definedName name="INDICES" localSheetId="4">OFFSET(COTAÇÕES!#REF!,1,0):OFFSET(COTAÇÕES!#REF!,-1,0)</definedName>
    <definedName name="INDICES">OFFSET(COTAÇÕES!#REF!,1,0):OFFSET(COTAÇÕES!#REF!,-1,0)</definedName>
    <definedName name="NCOTACOES">8</definedName>
    <definedName name="NEMPRESAS">6</definedName>
    <definedName name="ORÇAMENTO.BancoRef" localSheetId="4" hidden="1">'ORÇAMENTO ANALÍTICO'!#REF!</definedName>
    <definedName name="ORÇAMENTO.BancoRef" hidden="1">'ORÇAMENTO SINTÉTICO'!$G$8</definedName>
    <definedName name="ORÇAMENTO.CustoUnitario" localSheetId="4" hidden="1">ROUND('ORÇAMENTO ANALÍTICO'!$T1,15-13*'ORÇAMENTO ANALÍTICO'!$AE$8)</definedName>
    <definedName name="ORÇAMENTO.CustoUnitario" hidden="1">ROUND('ORÇAMENTO SINTÉTICO'!$S1,15-13*'ORÇAMENTO SINTÉTICO'!$AD$8)</definedName>
    <definedName name="ORÇAMENTO.PrecoUnitarioLicitado" localSheetId="4" hidden="1">'ORÇAMENTO ANALÍTICO'!$AK1</definedName>
    <definedName name="ORÇAMENTO.PrecoUnitarioLicitado" hidden="1">'ORÇAMENTO SINTÉTICO'!$AJ1</definedName>
    <definedName name="REFERENCIA.Descricao" localSheetId="4" hidden="1">IF(ISNUMBER('ORÇAMENTO ANALÍTICO'!$AE1),OFFSET(INDIRECT('ORÇAMENTO ANALÍTICO'!ORÇAMENTO.BancoRef),'ORÇAMENTO ANALÍTICO'!$AE1-1,3,1),'ORÇAMENTO ANALÍTICO'!$AE1)</definedName>
    <definedName name="REFERENCIA.Descricao" hidden="1">IF(ISNUMBER('ORÇAMENTO SINTÉTICO'!$AD1),OFFSET(INDIRECT(ORÇAMENTO.BancoRef),'ORÇAMENTO SINTÉTICO'!$AD1-1,3,1),'ORÇAMENTO SINTÉTICO'!$AD1)</definedName>
    <definedName name="REFERENCIA.Unidade" localSheetId="4" hidden="1">IF(ISNUMBER('ORÇAMENTO ANALÍTICO'!$AE1),OFFSET(INDIRECT('ORÇAMENTO ANALÍTICO'!ORÇAMENTO.BancoRef),'ORÇAMENTO ANALÍTICO'!$AE1-1,4,1),"-")</definedName>
    <definedName name="REFERENCIA.Unidade" hidden="1">IF(ISNUMBER('ORÇAMENTO SINTÉTICO'!$AD1),OFFSET(INDIRECT(ORÇAMENTO.BancoRef),'ORÇAMENTO SINTÉTICO'!$AD1-1,4,1),"-")</definedName>
    <definedName name="SomaAgrup" localSheetId="4" hidden="1">SUMIF(OFFSET('ORÇAMENTO ANALÍTICO'!$C1,1,0,'ORÇAMENTO ANALÍTICO'!$D1),"S",OFFSET('ORÇAMENTO ANALÍTICO'!A1,1,0,'ORÇAMENTO ANALÍTICO'!$D1))</definedName>
    <definedName name="SomaAgrup" hidden="1">SUMIF(OFFSET('ORÇAMENTO SINTÉTICO'!$C1,1,0,'ORÇAMENTO SINTÉTICO'!$D1),"S",OFFSET('ORÇAMENTO SINTÉTICO'!A1,1,0,'ORÇAMENTO SINTÉTICO'!$D1))</definedName>
    <definedName name="TIPOORCAMENTO" localSheetId="4" hidden="1">IF(VALUE(#REF!)=2,"Licitado","Proposto")</definedName>
    <definedName name="TIPOORCAMENTO" hidden="1">IF(VALUE(#REF!)=2,"Licitado","Proposto")</definedName>
    <definedName name="_xlnm.Print_Titles" localSheetId="2">COTAÇÕES!$5:$7</definedName>
    <definedName name="_xlnm.Print_Titles" localSheetId="6">'CURVA ABC'!$7:$10</definedName>
    <definedName name="_xlnm.Print_Titles" localSheetId="0">DADOS!#REF!</definedName>
    <definedName name="_xlnm.Print_Titles" localSheetId="1">'MEMORIA DE CALCULO'!$5:$7</definedName>
    <definedName name="_xlnm.Print_Titles" localSheetId="4">'ORÇAMENTO ANALÍTICO'!$7:$599</definedName>
    <definedName name="_xlnm.Print_Titles" localSheetId="3">'ORÇAMENTO SINTÉTICO'!$7:$10</definedName>
    <definedName name="_xlnm.Print_Titles" localSheetId="5">Planilha1!$8:$8</definedName>
    <definedName name="VTOTAL1" localSheetId="4" hidden="1">ROUND('ORÇAMENTO ANALÍTICO'!$S1*'ORÇAMENTO ANALÍTICO'!$V1,15-13*'ORÇAMENTO ANALÍTICO'!#REF!)</definedName>
    <definedName name="VTOTAL1" hidden="1">ROUND('ORÇAMENTO SINTÉTICO'!$R1*'ORÇAMENTO SINTÉTICO'!$U1,15-13*'ORÇAMENTO SINTÉTICO'!#REF!)</definedName>
  </definedNames>
  <calcPr calcId="191029"/>
</workbook>
</file>

<file path=xl/calcChain.xml><?xml version="1.0" encoding="utf-8"?>
<calcChain xmlns="http://schemas.openxmlformats.org/spreadsheetml/2006/main">
  <c r="F599" i="23" l="1"/>
  <c r="F598" i="23"/>
  <c r="J6" i="23"/>
  <c r="J5" i="23"/>
  <c r="I4" i="23"/>
  <c r="D4" i="23"/>
  <c r="A8" i="23" s="1"/>
  <c r="J1" i="23"/>
  <c r="D327" i="9"/>
  <c r="D320" i="9"/>
  <c r="D312" i="9"/>
  <c r="D306" i="9"/>
  <c r="D299" i="9"/>
  <c r="D285" i="9"/>
  <c r="D279" i="9"/>
  <c r="D291" i="9"/>
  <c r="D273" i="9"/>
  <c r="D267" i="9"/>
  <c r="D261" i="9"/>
  <c r="D217" i="9"/>
  <c r="D197" i="9"/>
  <c r="D246" i="9"/>
  <c r="D231" i="9"/>
  <c r="D209" i="9"/>
  <c r="D203" i="9"/>
  <c r="D167" i="9" l="1"/>
  <c r="D139" i="9"/>
  <c r="D162" i="9" s="1"/>
  <c r="D177" i="9" s="1"/>
  <c r="D182" i="9" s="1"/>
  <c r="D187" i="9" s="1"/>
  <c r="D43" i="9" l="1"/>
  <c r="D38" i="9" l="1"/>
  <c r="D33" i="9"/>
  <c r="D28" i="9"/>
  <c r="D18" i="9"/>
  <c r="D184" i="9" l="1"/>
  <c r="D60" i="9" l="1"/>
  <c r="D607" i="21" l="1"/>
  <c r="D606" i="21"/>
  <c r="J6" i="21"/>
  <c r="J5" i="21"/>
  <c r="I4" i="21"/>
  <c r="D4" i="21"/>
  <c r="A8" i="21" s="1"/>
  <c r="J1" i="21"/>
  <c r="D305" i="9" l="1"/>
  <c r="H27" i="3"/>
  <c r="I27" i="3"/>
  <c r="H25" i="3"/>
  <c r="D326" i="9"/>
  <c r="D252" i="9"/>
  <c r="D253" i="9" s="1"/>
  <c r="D237" i="9"/>
  <c r="D238" i="9" s="1"/>
  <c r="D223" i="9"/>
  <c r="D224" i="9" s="1"/>
  <c r="D189" i="9"/>
  <c r="D179" i="9"/>
  <c r="H22" i="3"/>
  <c r="I22" i="3" s="1"/>
  <c r="I21" i="3"/>
  <c r="I20" i="3"/>
  <c r="I15" i="3"/>
  <c r="I17" i="3"/>
  <c r="I16" i="3"/>
  <c r="I13" i="3" s="1"/>
  <c r="I26" i="3"/>
  <c r="I25" i="3"/>
  <c r="D164" i="9"/>
  <c r="D141" i="9"/>
  <c r="D136" i="9"/>
  <c r="D129" i="9"/>
  <c r="D124" i="9"/>
  <c r="D118" i="9"/>
  <c r="D113" i="9"/>
  <c r="D106" i="9"/>
  <c r="D101" i="9"/>
  <c r="D95" i="9"/>
  <c r="D90" i="9"/>
  <c r="D85" i="9"/>
  <c r="D80" i="9"/>
  <c r="D55" i="9"/>
  <c r="D67" i="9"/>
  <c r="D72" i="9"/>
  <c r="D73" i="9" s="1"/>
  <c r="D155" i="9" l="1"/>
  <c r="D148" i="9"/>
  <c r="D168" i="9"/>
  <c r="D154" i="9"/>
  <c r="D156" i="9" s="1"/>
  <c r="D147" i="9"/>
  <c r="D149" i="9" s="1"/>
  <c r="D151" i="9" s="1"/>
  <c r="I23" i="3"/>
  <c r="I18" i="3"/>
  <c r="D143" i="9"/>
  <c r="I12" i="3"/>
  <c r="I11" i="3"/>
  <c r="I10" i="3"/>
  <c r="D169" i="9" l="1"/>
  <c r="D171" i="9" s="1"/>
  <c r="D173" i="9" s="1"/>
  <c r="I8" i="3"/>
  <c r="D158" i="9"/>
  <c r="D105" i="2" l="1"/>
  <c r="D104" i="2"/>
  <c r="I6" i="2"/>
  <c r="I5" i="2"/>
  <c r="H4" i="2"/>
  <c r="D4" i="2"/>
  <c r="A8" i="2" s="1"/>
  <c r="I1" i="2"/>
  <c r="D366" i="9" l="1"/>
  <c r="D365" i="9"/>
  <c r="C34" i="3" l="1"/>
  <c r="D69" i="7"/>
  <c r="C4" i="4" l="1"/>
  <c r="J2" i="23" s="1"/>
  <c r="H1" i="9"/>
  <c r="C4" i="9"/>
  <c r="A6" i="9" s="1"/>
  <c r="I2" i="2" l="1"/>
  <c r="J2" i="21"/>
  <c r="H2" i="9"/>
  <c r="I2" i="3"/>
  <c r="D68" i="7" l="1"/>
  <c r="C33" i="3"/>
  <c r="J1" i="7"/>
  <c r="J6" i="7"/>
  <c r="J5" i="7"/>
  <c r="I4" i="7"/>
  <c r="C4" i="7"/>
  <c r="A8" i="7" s="1"/>
  <c r="I1" i="3"/>
  <c r="C4" i="3"/>
  <c r="A6" i="3" s="1"/>
  <c r="J2" i="7" l="1"/>
</calcChain>
</file>

<file path=xl/sharedStrings.xml><?xml version="1.0" encoding="utf-8"?>
<sst xmlns="http://schemas.openxmlformats.org/spreadsheetml/2006/main" count="6527" uniqueCount="744">
  <si>
    <t>Total</t>
  </si>
  <si>
    <t>m²</t>
  </si>
  <si>
    <t>m³</t>
  </si>
  <si>
    <t>Revisão:</t>
  </si>
  <si>
    <t>Projeto:</t>
  </si>
  <si>
    <t>RESPONSÁVEL TÉCNICO:</t>
  </si>
  <si>
    <t>EMPRESA</t>
  </si>
  <si>
    <t>CNPJ</t>
  </si>
  <si>
    <t>m</t>
  </si>
  <si>
    <t>Cliente:</t>
  </si>
  <si>
    <t>Data:</t>
  </si>
  <si>
    <t>Empresa projetista:</t>
  </si>
  <si>
    <t xml:space="preserve">Projeto: </t>
  </si>
  <si>
    <t>Bancos:</t>
  </si>
  <si>
    <t>BDI 1:</t>
  </si>
  <si>
    <t>BDI 2:</t>
  </si>
  <si>
    <t>Data base:</t>
  </si>
  <si>
    <t>Crea:</t>
  </si>
  <si>
    <t>MG- 187.842/D</t>
  </si>
  <si>
    <t>Eng.ª Civil Flávia Cristina Barbosa</t>
  </si>
  <si>
    <t>Item</t>
  </si>
  <si>
    <t>Código</t>
  </si>
  <si>
    <t>Banco</t>
  </si>
  <si>
    <t>Descrição</t>
  </si>
  <si>
    <t>DADOS PARA O ORÇAMENTO</t>
  </si>
  <si>
    <t>Engenheiro(a) responsável:</t>
  </si>
  <si>
    <t>Logo de Pouso Alegre</t>
  </si>
  <si>
    <t>Logo de Santa Rita do Sapucaí</t>
  </si>
  <si>
    <t>MEMORIAL DE CÁLCULO</t>
  </si>
  <si>
    <t>Quantidade</t>
  </si>
  <si>
    <t>Unidade</t>
  </si>
  <si>
    <t>CURVA ABC DE SERVIÇOS</t>
  </si>
  <si>
    <t>PLANILHA DE COTAÇÕES</t>
  </si>
  <si>
    <t>U</t>
  </si>
  <si>
    <t xml:space="preserve"> 1 </t>
  </si>
  <si>
    <t>UN</t>
  </si>
  <si>
    <t>SINAPI</t>
  </si>
  <si>
    <t>M</t>
  </si>
  <si>
    <t>H</t>
  </si>
  <si>
    <t>KG</t>
  </si>
  <si>
    <t>PEDREIRO COM ENCARGOS COMPLEMENTARES</t>
  </si>
  <si>
    <t>%</t>
  </si>
  <si>
    <t>SUDECAP</t>
  </si>
  <si>
    <t>Tempo</t>
  </si>
  <si>
    <t>CHP</t>
  </si>
  <si>
    <t>CHI</t>
  </si>
  <si>
    <t>meses</t>
  </si>
  <si>
    <t>MÊS</t>
  </si>
  <si>
    <t>MES</t>
  </si>
  <si>
    <t>kg</t>
  </si>
  <si>
    <t>unid.</t>
  </si>
  <si>
    <t>2.2</t>
  </si>
  <si>
    <t>3.1</t>
  </si>
  <si>
    <t>3.2</t>
  </si>
  <si>
    <t xml:space="preserve">UN </t>
  </si>
  <si>
    <t>CIDADE</t>
  </si>
  <si>
    <t>LOCAL / LINK</t>
  </si>
  <si>
    <t xml:space="preserve">CONTATO </t>
  </si>
  <si>
    <t>VALOR</t>
  </si>
  <si>
    <t>FRETE</t>
  </si>
  <si>
    <t>TOTAL</t>
  </si>
  <si>
    <t>MAGAZINE LUIZA</t>
  </si>
  <si>
    <t>47.960.950/1088-36</t>
  </si>
  <si>
    <t>EQUIPE</t>
  </si>
  <si>
    <t>semanas</t>
  </si>
  <si>
    <t>CHI/semana</t>
  </si>
  <si>
    <t>CHP/ano</t>
  </si>
  <si>
    <t>CHI/ano</t>
  </si>
  <si>
    <t>CHP/semana</t>
  </si>
  <si>
    <t>-</t>
  </si>
  <si>
    <t>AJUDANTE DE OPERAÇÃO GERAL</t>
  </si>
  <si>
    <t>VEÍCULOS</t>
  </si>
  <si>
    <t>FORNECIMENTO DE MUDAS E PLANTIO</t>
  </si>
  <si>
    <t>pessoas</t>
  </si>
  <si>
    <t>MATERIAIS</t>
  </si>
  <si>
    <t>ARBUSTOS</t>
  </si>
  <si>
    <t>Áreas verdes</t>
  </si>
  <si>
    <t>unid./m²</t>
  </si>
  <si>
    <t>MUDA DE ARBUSTO - PINGO DE OURO - H= 10 A 20 CM</t>
  </si>
  <si>
    <t>MUDA DE ARBUSTO - FOLHAGEM - H= 50 A 70 CM</t>
  </si>
  <si>
    <t>PREPARO DO SOLO</t>
  </si>
  <si>
    <t>2.2.1</t>
  </si>
  <si>
    <t>2.2.2</t>
  </si>
  <si>
    <t>PLANTIO DE ARBUSTOS</t>
  </si>
  <si>
    <t>FERTILIZANTE ORGÂNICO COMPOSTO</t>
  </si>
  <si>
    <t>Consumo</t>
  </si>
  <si>
    <t>kg/unid.</t>
  </si>
  <si>
    <t>ÁRVORES</t>
  </si>
  <si>
    <t>MUDA DE ÁRVORE ORNAMENTAL - H=200 CM</t>
  </si>
  <si>
    <t>MUDA DE PALMEIRA - H=150 CM</t>
  </si>
  <si>
    <t>MUDA DE ARBUSTO - BUXINHO -H=50 CM</t>
  </si>
  <si>
    <t>PLANTIO DE GRAMA</t>
  </si>
  <si>
    <t>GRAMAS</t>
  </si>
  <si>
    <t>GRAMA ESMERALDA, SÃO CARLOS OU CURITIBANA</t>
  </si>
  <si>
    <t>Consideração</t>
  </si>
  <si>
    <t>Sub-total - área de grama</t>
  </si>
  <si>
    <t>Área de grama esmeralda ou similar</t>
  </si>
  <si>
    <t>Área de grama amendoim</t>
  </si>
  <si>
    <t>ADUBOS ADICIONAIS</t>
  </si>
  <si>
    <t>CALCÁRIO DOLOMÍTICO</t>
  </si>
  <si>
    <t>TERRA VEGETAL</t>
  </si>
  <si>
    <t>kg/m²</t>
  </si>
  <si>
    <t>Peso específico</t>
  </si>
  <si>
    <t>kg/m³</t>
  </si>
  <si>
    <t>FUNGICIDAS</t>
  </si>
  <si>
    <t>FUNGICIDA - 30 ML</t>
  </si>
  <si>
    <t>https://campodasorquideas.com.br/produto/forth-fungicida-concentrado-30ml/</t>
  </si>
  <si>
    <t>CAMPO DAS ORQUÍDEAS</t>
  </si>
  <si>
    <t>28.882.950/0001-06</t>
  </si>
  <si>
    <t>(11) 9 6382-6761</t>
  </si>
  <si>
    <t>https://www.centrooesterosasdodeserto.com.br/forth-fungicida-concentrado-30ml</t>
  </si>
  <si>
    <t>CENTRO OESTE - ROSAS DO DESERTO</t>
  </si>
  <si>
    <t>25.070.693/0001-10</t>
  </si>
  <si>
    <t>(65)99604-9231</t>
  </si>
  <si>
    <t>https://www.amazon.com.br/Forth-Fungicida-Conc-30-Ml/dp/B07TTTVWVS?source=ps-sl-shoppingads-lpcontext&amp;ref_=fplfs&amp;psc=1&amp;smid=A1ZZFT5FULY4LN</t>
  </si>
  <si>
    <t>AMAZON</t>
  </si>
  <si>
    <t>15.436.940/0001-03</t>
  </si>
  <si>
    <t>https://www.leroymerlin.com.br/formicida-po-40-rosa-citromax-1-kg_1570692603?region=outros</t>
  </si>
  <si>
    <t>LEROY MERLIN</t>
  </si>
  <si>
    <t>FORMICIDA EM PÓ - 1 KG</t>
  </si>
  <si>
    <t>01.438.784/0048-60</t>
  </si>
  <si>
    <t>(11) 4007-1380</t>
  </si>
  <si>
    <t>https://www.agrososal.com.br/dedetizacao/formicida-po-40-rosa-fipronil-citromax-1kg</t>
  </si>
  <si>
    <t>(67) 3028-6077</t>
  </si>
  <si>
    <t>07.126.896/0001-07</t>
  </si>
  <si>
    <t>SÓ SAL AGRO</t>
  </si>
  <si>
    <t>https://www.magazineluiza.com.br/formicida-po-40-rosa-citromax-1-kg/p/af68g6jbj1/me/fmcd/?&amp;seller_id=imkazapdistribuidora</t>
  </si>
  <si>
    <t>0800 773 3838</t>
  </si>
  <si>
    <t>https://www.amazon.com.br/Forth-Inseticida-Conc-30-Ml/dp/B07VGY8MVD?source=ps-sl-shoppingads-lpcontext&amp;ref_=fplfs&amp;psc=1&amp;smid=A1ZZFT5FULY4LN</t>
  </si>
  <si>
    <t>https://campodasorquideas.com.br/produto/forth-inseticida-concentrado-30ml/</t>
  </si>
  <si>
    <t>https://www.casabotanica.com.br/forth-inseticida?utm_source=Site&amp;utm_medium=GoogleMerchant&amp;utm_campaign=GoogleMerchant</t>
  </si>
  <si>
    <t>CASA BOTÂNICA</t>
  </si>
  <si>
    <t xml:space="preserve">34.616.460/0001-60 </t>
  </si>
  <si>
    <t>(46) 99118-1004</t>
  </si>
  <si>
    <t>INSETICIDA – 30 ML</t>
  </si>
  <si>
    <t>COT-DAC-356-001</t>
  </si>
  <si>
    <t>COT-DAC-356-002</t>
  </si>
  <si>
    <t>COT-DAC-356-003</t>
  </si>
  <si>
    <t>FUNGICIDA DE CONTATO - 30 ML</t>
  </si>
  <si>
    <t>INSETICIDADE DE CONTATO - 30 ML</t>
  </si>
  <si>
    <t>m²/unid.</t>
  </si>
  <si>
    <t>SERVIÇO DE PODA</t>
  </si>
  <si>
    <t>Total de área verde</t>
  </si>
  <si>
    <t>10% do total de área verde</t>
  </si>
  <si>
    <t>Área da cova</t>
  </si>
  <si>
    <t>60 x 60 cm</t>
  </si>
  <si>
    <t>Quantidade de mudas</t>
  </si>
  <si>
    <t>m²/ unid.</t>
  </si>
  <si>
    <t>Soma das mudas</t>
  </si>
  <si>
    <t>CAMINHÃO CARROCERIA COM GUINDASTE E CESTO - CHP</t>
  </si>
  <si>
    <t>CAMINHÃO CARROCERIA COM GUINDASTE E CESTO - CHI</t>
  </si>
  <si>
    <t>3.1.1</t>
  </si>
  <si>
    <t>3.1.2</t>
  </si>
  <si>
    <t>3.2.1</t>
  </si>
  <si>
    <t>3.2.2</t>
  </si>
  <si>
    <t>3.2.3</t>
  </si>
  <si>
    <t>https://www.comerciodalimpeza.com.br/saco-para-lixo-100-litros-100-unds-super-reforcado?parceiro=6154&amp;variant_id=689</t>
  </si>
  <si>
    <t>COMÉRCIO DA LIMPEZA</t>
  </si>
  <si>
    <t>SACO PLÁSTICO PRETO REFORÇADO - 100 L. PACOTE DE 100 UNID.</t>
  </si>
  <si>
    <t xml:space="preserve"> 14 99755-1499</t>
  </si>
  <si>
    <t>36.346.969/0001-66</t>
  </si>
  <si>
    <t>SOUSA LIMP</t>
  </si>
  <si>
    <t>https://sousalimp.com.br/produto/saco-plastico-para-lixo-100l-linha-reforcada/</t>
  </si>
  <si>
    <t>DISTRIBUIDORA CAUE</t>
  </si>
  <si>
    <t>https://www.distribuidoracaue.com.br/saco-para-lixo-100l-com-100-unidades-prod.html</t>
  </si>
  <si>
    <t>11.045.287/0001-92</t>
  </si>
  <si>
    <t>COT-DAC-356-004</t>
  </si>
  <si>
    <t>SACO PLÁSTICO - 100 L - PACOTE COM 100 UNI.</t>
  </si>
  <si>
    <t>PEDREIRO</t>
  </si>
  <si>
    <t>JARDINEIRO</t>
  </si>
  <si>
    <t>AJUDANTE</t>
  </si>
  <si>
    <t>LOCAÇÃO DE VEÍCULO UTILITÁRIO 7 LUGARES</t>
  </si>
  <si>
    <t>PREGO</t>
  </si>
  <si>
    <t xml:space="preserve">TÁBUA PARA FORMA </t>
  </si>
  <si>
    <t>CIMENTO</t>
  </si>
  <si>
    <t>AREIA</t>
  </si>
  <si>
    <t>BRITA 0</t>
  </si>
  <si>
    <t>CAL</t>
  </si>
  <si>
    <t>TELA DE PROTEÇÃO</t>
  </si>
  <si>
    <t>LINHA DE PEDREIRO -  100 m</t>
  </si>
  <si>
    <t>CAL HIDRATADA PARA PINTURA</t>
  </si>
  <si>
    <t>SEDI - SERVIÇOS DIVERSOS</t>
  </si>
  <si>
    <t>CHOR - CUSTOS HORÁRIOS DE MÁQUINAS E EQUIPAMENTOS</t>
  </si>
  <si>
    <t xml:space="preserve"> 00000360 </t>
  </si>
  <si>
    <t>MUDA DE RASTEIRA/FORRACAO, AMENDOIM RASTEIRO/ONZE HORAS/AZULZINHA/IMPATIENS OU EQUIVALENTE DA REGIAO</t>
  </si>
  <si>
    <t>Material</t>
  </si>
  <si>
    <t>Próprio</t>
  </si>
  <si>
    <t xml:space="preserve"> DAC-356-006 </t>
  </si>
  <si>
    <t xml:space="preserve"> DAC-356-007 </t>
  </si>
  <si>
    <t xml:space="preserve"> 00003322 </t>
  </si>
  <si>
    <t>GRAMA ESMERALDA OU SAO CARLOS OU CURITIBANA, EM PLACAS, SEM PLANTIO</t>
  </si>
  <si>
    <t xml:space="preserve"> 50.21.02 </t>
  </si>
  <si>
    <t>CHI/ROCADEIRA COSTAL COM MOTOR A GASOLINA DE *32* CC</t>
  </si>
  <si>
    <t>ROCADEIRA</t>
  </si>
  <si>
    <t xml:space="preserve"> 50.41.02 </t>
  </si>
  <si>
    <t>CHI/MOTOSSERRA PORTATIL COM MOTOR A GASOLINA DE 60 CILINDRADAS, OU EQUIVALENTE</t>
  </si>
  <si>
    <t>EQUIPAMENTOS DE APOIO</t>
  </si>
  <si>
    <t xml:space="preserve"> 101445 </t>
  </si>
  <si>
    <t xml:space="preserve"> 00038125 </t>
  </si>
  <si>
    <t>FERTILIZANTE ORGANICO COMPOSTO, CLASSE A</t>
  </si>
  <si>
    <t xml:space="preserve"> 00038128 </t>
  </si>
  <si>
    <t>TERRA VEGETAL (ENSACADA)</t>
  </si>
  <si>
    <t xml:space="preserve"> 50.21.01 </t>
  </si>
  <si>
    <t>CHP/ROCADEIRA COSTAL COM MOTOR A GASOLINA DE *32* CC</t>
  </si>
  <si>
    <t xml:space="preserve"> 50.41.01 </t>
  </si>
  <si>
    <t>CHP/MOTOSSERRA PORTATIL COM MOTOR A GASOLINA DE 60 CILINDRADAS, OU EQUIVALENTE</t>
  </si>
  <si>
    <t xml:space="preserve"> 00000359 </t>
  </si>
  <si>
    <t>MUDA DE ARVORE ORNAMENTAL, OITI/AROEIRA SALSA/ANGICO/IPE/JACARANDA OU EQUIVALENTE  DA REGIAO, H= *2* M</t>
  </si>
  <si>
    <t xml:space="preserve"> 00038639 </t>
  </si>
  <si>
    <t>MUDA DE ARBUSTO, BUXINHO, H= *50* M</t>
  </si>
  <si>
    <t xml:space="preserve"> 45.01.05 </t>
  </si>
  <si>
    <t>LOCAÇÃO VEÍCULO UTILITÁRIO 4 PORTAS  E 7 LUGARES C/ SEGURO SEM COMBUSTÍVEL</t>
  </si>
  <si>
    <t>VEICULOS</t>
  </si>
  <si>
    <t xml:space="preserve"> COT-DAC-356-001 </t>
  </si>
  <si>
    <t>Serviços</t>
  </si>
  <si>
    <t xml:space="preserve"> 00010826 </t>
  </si>
  <si>
    <t>MUDA DE ARBUSTO FLORIFERO, CLUSIA/GARDENIA/MOREIA BRANCA/ AZALEIA OU EQUIVALENTE DA REGIAO, H= *50 A 70* CM</t>
  </si>
  <si>
    <t xml:space="preserve"> 00038641 </t>
  </si>
  <si>
    <t>MUDA DE PALMEIRA, ARECA, H= *1,50* CM</t>
  </si>
  <si>
    <t xml:space="preserve"> COT-DAC-356-003 </t>
  </si>
  <si>
    <t xml:space="preserve"> 00000365 </t>
  </si>
  <si>
    <t>MUDA DE ARBUSTO FOLHAGEM, SANSAO-DO-CAMPO OU EQUIVALENTE DA REGIAO, H= *50 A 70* CM</t>
  </si>
  <si>
    <t xml:space="preserve"> 00003123 </t>
  </si>
  <si>
    <t>FERTILIZANTE NPK - 4: 14: 8</t>
  </si>
  <si>
    <t xml:space="preserve"> 00011161 </t>
  </si>
  <si>
    <t xml:space="preserve"> COT-DAC-356-002 </t>
  </si>
  <si>
    <t xml:space="preserve"> 00038640 </t>
  </si>
  <si>
    <t>MUDA DE ARBUSTO, PINGO DE OURO/ VIOLETEIRA, H = *10 A 20* CM</t>
  </si>
  <si>
    <t>0,02</t>
  </si>
  <si>
    <t xml:space="preserve"> 00044539 </t>
  </si>
  <si>
    <t>FERTILIZANTE NPK -  10:10:10</t>
  </si>
  <si>
    <t>0,01</t>
  </si>
  <si>
    <t xml:space="preserve"> 63.05.05 </t>
  </si>
  <si>
    <t>AREIA LAVADA COM FRETE</t>
  </si>
  <si>
    <t xml:space="preserve"> 63.01.02 </t>
  </si>
  <si>
    <t>BRITA 0 GNAISSE COM FRETE</t>
  </si>
  <si>
    <t>99,98</t>
  </si>
  <si>
    <t xml:space="preserve"> 00001379 </t>
  </si>
  <si>
    <t>CIMENTO PORTLAND COMPOSTO CP II-32</t>
  </si>
  <si>
    <t xml:space="preserve"> 00006212 </t>
  </si>
  <si>
    <t>TABUA *2,5 X 30 CM EM PINUS, MISTA OU EQUIVALENTE DA REGIAO - BRUTA</t>
  </si>
  <si>
    <t>0,00</t>
  </si>
  <si>
    <t>99,99</t>
  </si>
  <si>
    <t xml:space="preserve"> 00044479 </t>
  </si>
  <si>
    <t>CALCARIO DOLOMITICO A (POSTO PEDREIRA/FORNECEDOR,  SEM FRETE)</t>
  </si>
  <si>
    <t xml:space="preserve"> COT-DAC-004 </t>
  </si>
  <si>
    <t>100,00</t>
  </si>
  <si>
    <t xml:space="preserve"> 00007170 </t>
  </si>
  <si>
    <t>TELA FACHADEIRA EM POLIETILENO, ROLO DE 3 X 100 M (L X C), COR BRANCA, SEM LOGOMARCA - PARA PROTECAO DE OBRAS</t>
  </si>
  <si>
    <t xml:space="preserve"> 00005065 </t>
  </si>
  <si>
    <t>PREGO DE ACO POLIDO COM CABECA 10 X 10 (7/8 X 17)</t>
  </si>
  <si>
    <t xml:space="preserve"> 00038382 </t>
  </si>
  <si>
    <t>LINHA DE PEDREIRO LISA 100 M</t>
  </si>
  <si>
    <t>TIPO</t>
  </si>
  <si>
    <t>UNID.</t>
  </si>
  <si>
    <t>QUANT.</t>
  </si>
  <si>
    <t>VALOR UNIT.</t>
  </si>
  <si>
    <t>PESO (%)</t>
  </si>
  <si>
    <t>MUDA DE ARBUSTO - FLORIFERO - H= 50 A 70 CM</t>
  </si>
  <si>
    <t>PLANTIO DE ÁRVORES</t>
  </si>
  <si>
    <t>unid</t>
  </si>
  <si>
    <t xml:space="preserve">kg/m² </t>
  </si>
  <si>
    <t>Sub-total - Área de covas</t>
  </si>
  <si>
    <t xml:space="preserve">Espessura da camada </t>
  </si>
  <si>
    <t>Sub-total - Volume de terra vegetal</t>
  </si>
  <si>
    <t>ROÇADEIRA - CHP</t>
  </si>
  <si>
    <t>ROÇADEIRA - CHI</t>
  </si>
  <si>
    <t xml:space="preserve"> 1.1 </t>
  </si>
  <si>
    <t xml:space="preserve"> 2 </t>
  </si>
  <si>
    <t xml:space="preserve"> 2.1 </t>
  </si>
  <si>
    <t xml:space="preserve"> 2.1.1 </t>
  </si>
  <si>
    <t xml:space="preserve"> 2.1.2 </t>
  </si>
  <si>
    <t xml:space="preserve"> 2.2 </t>
  </si>
  <si>
    <t xml:space="preserve"> 2.2.1 </t>
  </si>
  <si>
    <t xml:space="preserve"> 2.2.2 </t>
  </si>
  <si>
    <t xml:space="preserve"> 3 </t>
  </si>
  <si>
    <t xml:space="preserve"> 3.1 </t>
  </si>
  <si>
    <t xml:space="preserve"> 3.1.1 </t>
  </si>
  <si>
    <t xml:space="preserve"> 3.1.2 </t>
  </si>
  <si>
    <t xml:space="preserve"> 3.2 </t>
  </si>
  <si>
    <t xml:space="preserve"> 3.2.1 </t>
  </si>
  <si>
    <t xml:space="preserve"> 3.2.2 </t>
  </si>
  <si>
    <t xml:space="preserve"> 3.2.3 </t>
  </si>
  <si>
    <t>Total sem BDI</t>
  </si>
  <si>
    <t>Total do BDI</t>
  </si>
  <si>
    <t>Total Geral</t>
  </si>
  <si>
    <t>PLANILHA ORÇAMENTÁRIA SINTÉTICA</t>
  </si>
  <si>
    <t>Und</t>
  </si>
  <si>
    <t>Quant.</t>
  </si>
  <si>
    <t>Valor Unit</t>
  </si>
  <si>
    <t xml:space="preserve"> 00040863 </t>
  </si>
  <si>
    <t>EXAMES - MENSALISTA (COLETADO CAIXA)</t>
  </si>
  <si>
    <t xml:space="preserve"> 00040864 </t>
  </si>
  <si>
    <t>SEGURO - MENSALISTA (COLETADO CAIXA)</t>
  </si>
  <si>
    <t xml:space="preserve"> 101300 </t>
  </si>
  <si>
    <t>CURSO DE CAPACITAÇÃO PARA AUXILIAR DE SERVIÇOS GERAIS (ENCARGOS COMPLEMENTARES) - MENSALISTA</t>
  </si>
  <si>
    <t xml:space="preserve"> 00040861 </t>
  </si>
  <si>
    <t>TRANSPORTE - MENSALISTA (COLETADO CAIXA)</t>
  </si>
  <si>
    <t xml:space="preserve"> 00040862 </t>
  </si>
  <si>
    <t>ALIMENTACAO - MENSALISTA (COLETADO CAIXA)</t>
  </si>
  <si>
    <t xml:space="preserve"> 00043479 </t>
  </si>
  <si>
    <t>FERRAMENTAS - FAMILIA SERVENTE - MENSALISTA (ENCARGOS COMPLEMENTARES - COLETADO CAIXA)</t>
  </si>
  <si>
    <t xml:space="preserve"> 00043503 </t>
  </si>
  <si>
    <t>EPI - FAMILIA SERVENTE - MENSALISTA (ENCARGOS COMPLEMENTARES - COLETADO CAIXA)</t>
  </si>
  <si>
    <t xml:space="preserve"> 101289 </t>
  </si>
  <si>
    <t>CURSO DE CAPACITAÇÃO PARA AJUDANTE DE OPERAÇÃO EM GERAL (ENCARGOS COMPLEMENTARES) - MENSALISTA</t>
  </si>
  <si>
    <t xml:space="preserve"> 00043477 </t>
  </si>
  <si>
    <t>FERRAMENTAS - FAMILIA PEDREIRO - MENSALISTA (ENCARGOS COMPLEMENTARES - COLETADO CAIXA)</t>
  </si>
  <si>
    <t xml:space="preserve"> 00043501 </t>
  </si>
  <si>
    <t>EPI - FAMILIA PEDREIRO - MENSALISTA (ENCARGOS COMPLEMENTARES - COLETADO CAIXA)</t>
  </si>
  <si>
    <t xml:space="preserve"> 89259 </t>
  </si>
  <si>
    <t>GUINDAUTO HIDRÁULICO, CAPACIDADE MÁXIMA DE CARGA 6200 KG, MOMENTO MÁXIMO DE CARGA 11,7 TM, ALCANCE MÁXIMO HORIZONTAL 9,70 M, INCLUSIVE CAMINHÃO TOCO PBT 16.000 KG, POTÊNCIA DE 189 CV - DEPRECIAÇÃO. AF_06/2014</t>
  </si>
  <si>
    <t xml:space="preserve"> 89260 </t>
  </si>
  <si>
    <t>GUINDAUTO HIDRÁULICO, CAPACIDADE MÁXIMA DE CARGA 6200 KG, MOMENTO MÁXIMO DE CARGA 11,7 TM, ALCANCE MÁXIMO HORIZONTAL 9,70 M, INCLUSIVE CAMINHÃO TOCO PBT 16.000 KG, POTÊNCIA DE 189 CV - JUROS. AF_06/2014</t>
  </si>
  <si>
    <t xml:space="preserve"> 89262 </t>
  </si>
  <si>
    <t>GUINDAUTO HIDRÁULICO, CAPACIDADE MÁXIMA DE CARGA 6200 KG, MOMENTO MÁXIMO DE CARGA 11,7 TM, ALCANCE MÁXIMO HORIZONTAL 9,70 M, INCLUSIVE CAMINHÃO TOCO PBT 16.000 KG, POTÊNCIA DE 189 CV - MANUTENÇÃO. AF_06/2014</t>
  </si>
  <si>
    <t xml:space="preserve"> 91466 </t>
  </si>
  <si>
    <t>GUINDAUTO HIDRÁULICO, CAPACIDADE MÁXIMA DE CARGA 6200 KG, MOMENTO MÁXIMO DE CARGA 11,7 TM, ALCANCE MÁXIMO HORIZONTAL 9,70 M, INCLUSIVE CAMINHÃO TOCO PBT 16.000 KG, POTÊNCIA DE 189 CV - IMPOSTOS E SEGUROS. AF_08/2015</t>
  </si>
  <si>
    <t xml:space="preserve"> 91467 </t>
  </si>
  <si>
    <t>GUINDAUTO HIDRÁULICO, CAPACIDADE MÁXIMA DE CARGA 6200 KG, MOMENTO MÁXIMO DE CARGA 11,7 TM, ALCANCE MÁXIMO HORIZONTAL 9,70 M, INCLUSIVE CAMINHÃO TOCO PBT 16.000 KG, POTÊNCIA DE 189 CV - MATERIAIS NA OPERAÇÃO. AF_08/2015</t>
  </si>
  <si>
    <t>PESO ACUMULADO  (%)</t>
  </si>
  <si>
    <t>AJUDANTE DE JARDINAGEM</t>
  </si>
  <si>
    <t>1.1</t>
  </si>
  <si>
    <t>MOTORISTA DE CAMINHÃO</t>
  </si>
  <si>
    <t>pessoa</t>
  </si>
  <si>
    <t>CAMINHÃO CARROCERIA COM MÓDULO E BANHEIRO PARA TRANSPORTE DE FUNCIONÁRIOS - CHP</t>
  </si>
  <si>
    <t>CAMINHÃO CARROCERIA COM MÓDULO E BANHEIRO PARA TRANSPORTE DE FUNCIONÁRIOS - CHI</t>
  </si>
  <si>
    <t>MOTORISTA DE VEÍCULO UTILITÁRIO</t>
  </si>
  <si>
    <t>1.2</t>
  </si>
  <si>
    <t>1.3</t>
  </si>
  <si>
    <t>1.4</t>
  </si>
  <si>
    <t>1.5</t>
  </si>
  <si>
    <t>1.6</t>
  </si>
  <si>
    <t>1.7</t>
  </si>
  <si>
    <t>2.1</t>
  </si>
  <si>
    <t>2.1.1</t>
  </si>
  <si>
    <t>2.1.2</t>
  </si>
  <si>
    <t>3.1.3</t>
  </si>
  <si>
    <t xml:space="preserve"> DAC-356-015 </t>
  </si>
  <si>
    <t xml:space="preserve"> DAC-356-016 </t>
  </si>
  <si>
    <t xml:space="preserve"> DAC-356-017 </t>
  </si>
  <si>
    <t xml:space="preserve"> DAC-356-018 </t>
  </si>
  <si>
    <t>OPERADOR DE EQUIPAMENTOS</t>
  </si>
  <si>
    <t xml:space="preserve"> DAC-356-019 </t>
  </si>
  <si>
    <t>AJUDANTE GERAL</t>
  </si>
  <si>
    <t xml:space="preserve"> 2.1.3 </t>
  </si>
  <si>
    <t xml:space="preserve"> 3.1.3 </t>
  </si>
  <si>
    <t xml:space="preserve"> DAC-356-020 </t>
  </si>
  <si>
    <t xml:space="preserve"> CONVENÇÃO-356-001 </t>
  </si>
  <si>
    <t xml:space="preserve"> CONVENÇÃO-356-002 </t>
  </si>
  <si>
    <t xml:space="preserve"> 95408 </t>
  </si>
  <si>
    <t>CURSO DE CAPACITAÇÃO  PARA MOTORISTA DE CAMINHÃO (ENCARGOS COMPLEMENTARES) - MENSALISTA</t>
  </si>
  <si>
    <t xml:space="preserve"> 00043476 </t>
  </si>
  <si>
    <t>FERRAMENTAS - FAMILIA OPERADOR ESCAVADEIRA - MENSALISTA (ENCARGOS COMPLEMENTARES - COLETADO CAIXA)</t>
  </si>
  <si>
    <t xml:space="preserve"> 00043500 </t>
  </si>
  <si>
    <t>EPI - FAMILIA OPERADOR ESCAVADEIRA - MENSALISTA (ENCARGOS COMPLEMENTARES - COLETADO CAIXA)</t>
  </si>
  <si>
    <t xml:space="preserve"> CONVENÇÃO-356-003 </t>
  </si>
  <si>
    <t>MOTORISTA DE CAMINHÃO/ÔNIBUS</t>
  </si>
  <si>
    <t xml:space="preserve"> CONVENÇÃO-356-004 </t>
  </si>
  <si>
    <t xml:space="preserve"> CONVENÇÃO-356-005 </t>
  </si>
  <si>
    <t xml:space="preserve"> 68.01.25 </t>
  </si>
  <si>
    <t>GASOLINA COMUM</t>
  </si>
  <si>
    <t>L</t>
  </si>
  <si>
    <t xml:space="preserve"> 54.34.02 </t>
  </si>
  <si>
    <t>ROCADEIRA COSTAL COM MOTOR A GASOLINA, 1KW, 32CM3(CC), OU EQUIVALENTE</t>
  </si>
  <si>
    <t xml:space="preserve"> 55.05.66 </t>
  </si>
  <si>
    <t>OPERADOR DE ROCADEIRA</t>
  </si>
  <si>
    <t xml:space="preserve"> 101357 </t>
  </si>
  <si>
    <t>CURSO DE CAPACITAÇÃO PARA PEDREIRO (ENCARGOS COMPLEMENTARES) - MENSALISTA</t>
  </si>
  <si>
    <t xml:space="preserve"> 00041065 </t>
  </si>
  <si>
    <t>PEDREIRO (MENSALISTA)</t>
  </si>
  <si>
    <t xml:space="preserve"> 54.40.04 </t>
  </si>
  <si>
    <t>LOCAÇÃO VEÍCULO UTILITÁRIO 4 PORTAS E 7 LUGARES C/ SEGURO</t>
  </si>
  <si>
    <t>Valor unitário com BDI</t>
  </si>
  <si>
    <t>Valor total</t>
  </si>
  <si>
    <t>Quantidade de equipes</t>
  </si>
  <si>
    <t xml:space="preserve"> 2.3 </t>
  </si>
  <si>
    <t xml:space="preserve"> 2.3.1 </t>
  </si>
  <si>
    <t xml:space="preserve"> 2.3.1.1 </t>
  </si>
  <si>
    <t xml:space="preserve"> 2.3.1.2 </t>
  </si>
  <si>
    <t xml:space="preserve"> 2.3.1.3 </t>
  </si>
  <si>
    <t xml:space="preserve"> 2.3.1.4 </t>
  </si>
  <si>
    <t xml:space="preserve"> 2.3.2 </t>
  </si>
  <si>
    <t xml:space="preserve"> 2.3.2.1 </t>
  </si>
  <si>
    <t xml:space="preserve"> 2.3.2.2 </t>
  </si>
  <si>
    <t xml:space="preserve"> 2.4 </t>
  </si>
  <si>
    <t xml:space="preserve"> 2.4.1 </t>
  </si>
  <si>
    <t xml:space="preserve"> 2.4.1.1 </t>
  </si>
  <si>
    <t xml:space="preserve"> 2.4.1.2 </t>
  </si>
  <si>
    <t xml:space="preserve"> 2.4.2 </t>
  </si>
  <si>
    <t xml:space="preserve"> 2.4.2.1 </t>
  </si>
  <si>
    <t xml:space="preserve"> 2.4.2.2 </t>
  </si>
  <si>
    <t xml:space="preserve"> 2.5 </t>
  </si>
  <si>
    <t xml:space="preserve"> 2.5.1 </t>
  </si>
  <si>
    <t xml:space="preserve"> 2.5.1.1 </t>
  </si>
  <si>
    <t xml:space="preserve"> 2.5.1.2 </t>
  </si>
  <si>
    <t xml:space="preserve"> 2.5.2 </t>
  </si>
  <si>
    <t xml:space="preserve"> 2.5.2.1 </t>
  </si>
  <si>
    <t xml:space="preserve"> 2.5.2.2 </t>
  </si>
  <si>
    <t xml:space="preserve"> 2.6 </t>
  </si>
  <si>
    <t xml:space="preserve"> 2.6.1 </t>
  </si>
  <si>
    <t xml:space="preserve"> 2.6.2 </t>
  </si>
  <si>
    <t xml:space="preserve"> 2.7 </t>
  </si>
  <si>
    <t xml:space="preserve"> 2.7.1 </t>
  </si>
  <si>
    <t xml:space="preserve"> 2.7.2 </t>
  </si>
  <si>
    <t xml:space="preserve"> 2.7.3 </t>
  </si>
  <si>
    <t xml:space="preserve"> 3.2.4 </t>
  </si>
  <si>
    <t xml:space="preserve"> 4 </t>
  </si>
  <si>
    <t xml:space="preserve"> 4.1 </t>
  </si>
  <si>
    <t xml:space="preserve"> 4.1.1 </t>
  </si>
  <si>
    <t xml:space="preserve"> 4.1.2 </t>
  </si>
  <si>
    <t xml:space="preserve"> 4.1.3 </t>
  </si>
  <si>
    <t xml:space="preserve"> 4.1.4 </t>
  </si>
  <si>
    <t xml:space="preserve"> 4.1.5 </t>
  </si>
  <si>
    <t xml:space="preserve"> 4.1.6 </t>
  </si>
  <si>
    <t xml:space="preserve"> 4.2 </t>
  </si>
  <si>
    <t xml:space="preserve"> 4.2.1 </t>
  </si>
  <si>
    <t xml:space="preserve"> 4.2.2 </t>
  </si>
  <si>
    <t xml:space="preserve"> 4.2.3 </t>
  </si>
  <si>
    <t xml:space="preserve"> 4.3 </t>
  </si>
  <si>
    <t xml:space="preserve"> 4.3.1 </t>
  </si>
  <si>
    <t xml:space="preserve"> 4.3.2 </t>
  </si>
  <si>
    <t>Valor unitário sem BDI</t>
  </si>
  <si>
    <t>2.3</t>
  </si>
  <si>
    <t>2.3.1</t>
  </si>
  <si>
    <t>2.3.2</t>
  </si>
  <si>
    <t>2.4</t>
  </si>
  <si>
    <t>2.4.1</t>
  </si>
  <si>
    <t>2.4.2</t>
  </si>
  <si>
    <t>2.5</t>
  </si>
  <si>
    <t>2.5.1</t>
  </si>
  <si>
    <t>2.5.2</t>
  </si>
  <si>
    <t>2.6</t>
  </si>
  <si>
    <t>2.7</t>
  </si>
  <si>
    <t>4.1</t>
  </si>
  <si>
    <t>4.2</t>
  </si>
  <si>
    <t>4.3</t>
  </si>
  <si>
    <t>0,03</t>
  </si>
  <si>
    <t>PLANILHA ORÇAMENTÁRIA ANALÍTICA</t>
  </si>
  <si>
    <t>ADMINISTRAÇÃO LOCAL</t>
  </si>
  <si>
    <t>AUXILIAR ADMINISTRATIVO</t>
  </si>
  <si>
    <t>TÉCNICO DE SEGURANÇA</t>
  </si>
  <si>
    <t>AUXILIAR DE SERVIÇOS GERAIS</t>
  </si>
  <si>
    <t>ENGENHEIRO AGRONOMO</t>
  </si>
  <si>
    <t>AUXILIAR DE MECÂNICO</t>
  </si>
  <si>
    <t>AUXILIAR DE ALMOXARIFADO</t>
  </si>
  <si>
    <t>PORTEIRO/VIGIA NOTURNO</t>
  </si>
  <si>
    <t>PORTEIRO/VIGIA DIURNO</t>
  </si>
  <si>
    <t>2.3.1.1</t>
  </si>
  <si>
    <t>2.3.1.2</t>
  </si>
  <si>
    <t>2.3.1.3</t>
  </si>
  <si>
    <t>2.3.1.4</t>
  </si>
  <si>
    <t>2.3.2.1</t>
  </si>
  <si>
    <t>2.3.2.2</t>
  </si>
  <si>
    <t>2.4.1.1</t>
  </si>
  <si>
    <t>2.4.1.2</t>
  </si>
  <si>
    <t>2.4.2.1</t>
  </si>
  <si>
    <t>2.4.2.2</t>
  </si>
  <si>
    <t>2.5.1.1</t>
  </si>
  <si>
    <t>2.5.1.2</t>
  </si>
  <si>
    <t>2.5.2.1</t>
  </si>
  <si>
    <t>2.5.2.2</t>
  </si>
  <si>
    <t>2.6.1</t>
  </si>
  <si>
    <t>2.6.2</t>
  </si>
  <si>
    <t>2.7.1</t>
  </si>
  <si>
    <t>2.7.2</t>
  </si>
  <si>
    <t>2.7.3</t>
  </si>
  <si>
    <t>3.2.4</t>
  </si>
  <si>
    <t>4.1.1</t>
  </si>
  <si>
    <t>4.1.2</t>
  </si>
  <si>
    <t>4.1.3</t>
  </si>
  <si>
    <t>4.1.4</t>
  </si>
  <si>
    <t>4.1.5</t>
  </si>
  <si>
    <t>4.1.6</t>
  </si>
  <si>
    <t>4.2.1</t>
  </si>
  <si>
    <t>4.2.2</t>
  </si>
  <si>
    <t>4.2.3</t>
  </si>
  <si>
    <t>4.3.1</t>
  </si>
  <si>
    <t>4.3.2</t>
  </si>
  <si>
    <t>SINAPI - 02/2023 - Minas Gerais
SICRO3 - 10/2022 - Minas Gerais
SETOP - 10/2022 - Minas Gerais
SUDECAP - 12/2022 - Minas Gerais</t>
  </si>
  <si>
    <t>FERTILIZANTE NPK - 10:10:10</t>
  </si>
  <si>
    <t>FERTILIZANTE NPK  - 4:14:8</t>
  </si>
  <si>
    <t>CUSTO DIRETO COM INSUMOS E MATERIAIS DA OPERAÇÃO DA ADMINISTRAÇÃO LOCAL</t>
  </si>
  <si>
    <t>12.896,0</t>
  </si>
  <si>
    <t>60,0</t>
  </si>
  <si>
    <t xml:space="preserve"> DAC-479-030 </t>
  </si>
  <si>
    <t>ENGENHEIRO AGRONOMO COM ENCARGOS COMPLEMENTARES</t>
  </si>
  <si>
    <t>ASTU - ASSENTAMENTO DE TUBOS E PECAS</t>
  </si>
  <si>
    <t>12,0</t>
  </si>
  <si>
    <t>178.848,0</t>
  </si>
  <si>
    <t>36,0</t>
  </si>
  <si>
    <t xml:space="preserve"> DAC-479-005 </t>
  </si>
  <si>
    <t xml:space="preserve"> 100321 </t>
  </si>
  <si>
    <t>TÉCNICO EM SEGURANÇA DO TRABALHO COM ENCARGOS COMPLEMENTARES</t>
  </si>
  <si>
    <t xml:space="preserve"> DAC-481-081 </t>
  </si>
  <si>
    <t>0,66</t>
  </si>
  <si>
    <t>460,0</t>
  </si>
  <si>
    <t xml:space="preserve"> DAC-481-087 </t>
  </si>
  <si>
    <t xml:space="preserve"> DAC-481-085 </t>
  </si>
  <si>
    <t>230,0</t>
  </si>
  <si>
    <t xml:space="preserve"> DAC-481-078 </t>
  </si>
  <si>
    <t xml:space="preserve"> DAC-481-088 </t>
  </si>
  <si>
    <t xml:space="preserve"> DAC-481-079 </t>
  </si>
  <si>
    <t>0,28</t>
  </si>
  <si>
    <t>920,0</t>
  </si>
  <si>
    <t>414,0</t>
  </si>
  <si>
    <t>6,0</t>
  </si>
  <si>
    <t xml:space="preserve"> 1.2 </t>
  </si>
  <si>
    <t xml:space="preserve"> 1.3 </t>
  </si>
  <si>
    <t xml:space="preserve"> 1.4 </t>
  </si>
  <si>
    <t xml:space="preserve"> 1.5 </t>
  </si>
  <si>
    <t xml:space="preserve"> 1.6 </t>
  </si>
  <si>
    <t xml:space="preserve"> 1.7 </t>
  </si>
  <si>
    <t xml:space="preserve"> 1.8 </t>
  </si>
  <si>
    <t xml:space="preserve"> 1.9 </t>
  </si>
  <si>
    <t>Tipo</t>
  </si>
  <si>
    <t>Composição</t>
  </si>
  <si>
    <t>Composição Auxiliar</t>
  </si>
  <si>
    <t xml:space="preserve"> 93565 </t>
  </si>
  <si>
    <t>ENGENHEIRO CIVIL DE OBRA JUNIOR COM ENCARGOS COMPLEMENTARES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</si>
  <si>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</si>
  <si>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</si>
  <si>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</si>
  <si>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</si>
  <si>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</si>
  <si>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</si>
  <si>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</si>
  <si>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 xml:space="preserve"> 100315 </t>
  </si>
  <si>
    <t>CURSO DE CAPACITAÇÃO PARA TÉCNICO EM SEGURANÇA DO TRABALHO (ENCARGOS COMPLEMENTARES) - MENSALISTA</t>
  </si>
  <si>
    <t>Insumo</t>
  </si>
  <si>
    <t xml:space="preserve"> 00040944 </t>
  </si>
  <si>
    <t>TECNICO EM SEGURANCA DO TRABALHO (MENSALISTA)</t>
  </si>
  <si>
    <t>Mão de Obra</t>
  </si>
  <si>
    <t xml:space="preserve"> 00043470 </t>
  </si>
  <si>
    <t>FERRAMENTAS - FAMILIA ALMOXARIFE - MENSALISTA (ENCARGOS COMPLEMENTARES - COLETADO CAIXA)</t>
  </si>
  <si>
    <t>Equipamento</t>
  </si>
  <si>
    <t xml:space="preserve"> 00043494 </t>
  </si>
  <si>
    <t>EPI - FAMILIA ALMOXARIFE - MENSALISTA (ENCARGOS COMPLEMENTARES - COLETADO CAIXA)</t>
  </si>
  <si>
    <t xml:space="preserve"> 100310 </t>
  </si>
  <si>
    <t>CURSO DE CAPACITAÇÃO PARA AUXILIAR DE ALMOXARIFE (ENCARGOS COMPLEMENTARES) - MENSALISTA</t>
  </si>
  <si>
    <t xml:space="preserve"> 00040908 </t>
  </si>
  <si>
    <t>AUXILIAR DE ALMOXARIFE (MENSALISTA)</t>
  </si>
  <si>
    <t xml:space="preserve"> 101302 </t>
  </si>
  <si>
    <t>CURSO DE CAPACITAÇÃO PARA AUXILIAR TÉCNICO DE ENGENHARIA (ENCARGOS COMPLEMENTARES) - MENSALISTA</t>
  </si>
  <si>
    <t xml:space="preserve"> 00040931 </t>
  </si>
  <si>
    <t>AUXILIAR TECNICO / ASSISTENTE DE ENGENHARIA (MENSALISTA)</t>
  </si>
  <si>
    <t xml:space="preserve"> 00043474 </t>
  </si>
  <si>
    <t>FERRAMENTAS - FAMILIA ENGENHEIRO CIVIL - MENSALISTA (ENCARGOS COMPLEMENTARES - COLETADO CAIXA)</t>
  </si>
  <si>
    <t xml:space="preserve"> 00043498 </t>
  </si>
  <si>
    <t>EPI - FAMILIA ENGENHEIRO CIVIL - MENSALISTA (ENCARGOS COMPLEMENTARES - COLETADO CAIXA)</t>
  </si>
  <si>
    <t xml:space="preserve"> 95416 </t>
  </si>
  <si>
    <t>CURSO DE CAPACITAÇÃO PARA AUXILIAR DE ESCRITÓRIO (ENCARGOS COMPLEMENTARES) - MENSALISTA</t>
  </si>
  <si>
    <t xml:space="preserve"> 00040812 </t>
  </si>
  <si>
    <t>AUXILIAR DE ESCRITORIO (MENSALISTA)</t>
  </si>
  <si>
    <t xml:space="preserve"> 101298 </t>
  </si>
  <si>
    <t>CURSO DE CAPACITAÇÃO PARA AUXILIAR DE MECANICO (ENCARGOS COMPLEMENTARES) - MENSALISTA</t>
  </si>
  <si>
    <t xml:space="preserve"> 00040975 </t>
  </si>
  <si>
    <t>AUXILIAR DE MECANICO (MENSALISTA)</t>
  </si>
  <si>
    <t xml:space="preserve"> 95388 </t>
  </si>
  <si>
    <t>CURSO DE CAPACITAÇÃO PARA VIGIA NOTURNO (ENCARGOS COMPLEMENTARES) - HORISTA</t>
  </si>
  <si>
    <t xml:space="preserve"> 00037370 </t>
  </si>
  <si>
    <t>ALIMENTACAO - HORISTA (COLETADO CAIXA)</t>
  </si>
  <si>
    <t>Outros</t>
  </si>
  <si>
    <t xml:space="preserve"> 00037371 </t>
  </si>
  <si>
    <t>TRANSPORTE - HORISTA (COLETADO CAIXA)</t>
  </si>
  <si>
    <t xml:space="preserve"> 00037372 </t>
  </si>
  <si>
    <t>EXAMES - HORISTA (COLETADO CAIXA)</t>
  </si>
  <si>
    <t xml:space="preserve"> 00037373 </t>
  </si>
  <si>
    <t>SEGURO - HORISTA (COLETADO CAIXA)</t>
  </si>
  <si>
    <t>Taxas</t>
  </si>
  <si>
    <t xml:space="preserve"> 00041776 </t>
  </si>
  <si>
    <t>VIGIA NOTURNO, HORA EFETIVAMENTE TRABALHADA DE 22 H AS 5 H (COM ADICIONAL NOTURNO)</t>
  </si>
  <si>
    <t xml:space="preserve"> 00043467 </t>
  </si>
  <si>
    <t>FERRAMENTAS - FAMILIA SERVENTE - HORISTA (ENCARGOS COMPLEMENTARES - COLETADO CAIXA)</t>
  </si>
  <si>
    <t xml:space="preserve"> 00043491 </t>
  </si>
  <si>
    <t>EPI - FAMILIA SERVENTE - HORISTA (ENCARGOS COMPLEMENTARES - COLETADO CAIXA)</t>
  </si>
  <si>
    <t xml:space="preserve"> 101372 </t>
  </si>
  <si>
    <t>CURSO DE CAPACITAÇÃO PARA VIGIA DIURNO (ENCARGOS COMPLEMENTARES) - MENSALISTA</t>
  </si>
  <si>
    <t xml:space="preserve"> 00041096 </t>
  </si>
  <si>
    <t>VIGIA DIURNO (MENSALISTA)</t>
  </si>
  <si>
    <t>MANUTENÇÃO E CONSERVAÇÃO DE LOUGRADOUROS PUBLICOS</t>
  </si>
  <si>
    <t>MUDA FORRAÇÃO</t>
  </si>
  <si>
    <t>ZELADORIA DE ÁREAS VERDES</t>
  </si>
  <si>
    <t>MEIO-FIO EM CONCRETO</t>
  </si>
  <si>
    <t xml:space="preserve"> 00004059 </t>
  </si>
  <si>
    <t>MEIO-FIO OU GUIA DE CONCRETO, PRE-MOLDADO, COMP 1 M, *30 X 12/15* CM (H X L1/L2)</t>
  </si>
  <si>
    <t>453.443,05</t>
  </si>
  <si>
    <t>36.275,44</t>
  </si>
  <si>
    <t>137.343,92</t>
  </si>
  <si>
    <t>0,75</t>
  </si>
  <si>
    <t>0,47</t>
  </si>
  <si>
    <t>1.814,0</t>
  </si>
  <si>
    <t>0,42</t>
  </si>
  <si>
    <t>0,25</t>
  </si>
  <si>
    <t>5.441,32</t>
  </si>
  <si>
    <t>182,0</t>
  </si>
  <si>
    <t>99,93</t>
  </si>
  <si>
    <t>1,04</t>
  </si>
  <si>
    <t>3.627,54</t>
  </si>
  <si>
    <t>2.1.3</t>
  </si>
  <si>
    <t>Equipe</t>
  </si>
  <si>
    <t>JARDINEIRO/ ENCARREGADO</t>
  </si>
  <si>
    <t>OPERADOR DE MOTOPODA</t>
  </si>
  <si>
    <t>EQUIPAMENTOS</t>
  </si>
  <si>
    <t>3.3</t>
  </si>
  <si>
    <t>MOTOPODA - CHP</t>
  </si>
  <si>
    <t>MOTOPODA - CHI</t>
  </si>
  <si>
    <t>OPERADOR DE ROÇADEIRA</t>
  </si>
  <si>
    <t>CAMINHÃO CARROCERIA CABINE SUPLEMENTAR E BANHEIRO - CHI</t>
  </si>
  <si>
    <t>CAMINHÃO CARROCERIA CABINE SUPLEMENTAR E BANHEIRO - CHP</t>
  </si>
  <si>
    <t>revesando em 2 equipes</t>
  </si>
  <si>
    <t>CAMINHÃO CARROCERIA COM CABINE SUPLEMENTAR E BANHEIRO - CHP</t>
  </si>
  <si>
    <t>CAMINHÃO CARROCERIA COM CABINE SUPLEMENTAR E BANHEIRO - CHI</t>
  </si>
  <si>
    <t>1 Motorista de caminhão com guindaste e cesto e 1 motorista de caminhão cabine suplementar</t>
  </si>
  <si>
    <t>EQUIPAMENTO</t>
  </si>
  <si>
    <t xml:space="preserve"> DAC-479-034 </t>
  </si>
  <si>
    <t xml:space="preserve"> DAC-479-035 </t>
  </si>
  <si>
    <t xml:space="preserve"> 3.3 </t>
  </si>
  <si>
    <t xml:space="preserve"> 3.3.1 </t>
  </si>
  <si>
    <t xml:space="preserve"> DAC-479-032 </t>
  </si>
  <si>
    <t xml:space="preserve"> 3.3.2 </t>
  </si>
  <si>
    <t xml:space="preserve"> DAC-479-033 </t>
  </si>
  <si>
    <t>MOTORISTA DE VEÍCULOS UTILITÁRIOS</t>
  </si>
  <si>
    <t xml:space="preserve"> 4.4 </t>
  </si>
  <si>
    <t xml:space="preserve"> 4.4.1 </t>
  </si>
  <si>
    <t xml:space="preserve"> 4.4.2 </t>
  </si>
  <si>
    <t xml:space="preserve"> 4.4.3 </t>
  </si>
  <si>
    <t xml:space="preserve"> 4.4.4 </t>
  </si>
  <si>
    <t xml:space="preserve"> 4.4.5 </t>
  </si>
  <si>
    <t xml:space="preserve"> 4.4.6 </t>
  </si>
  <si>
    <t xml:space="preserve"> 4.4.7 </t>
  </si>
  <si>
    <t xml:space="preserve"> 4.4.8 </t>
  </si>
  <si>
    <t xml:space="preserve"> 4.4.9 </t>
  </si>
  <si>
    <t xml:space="preserve"> 4.4.10 </t>
  </si>
  <si>
    <t xml:space="preserve"> 91026 </t>
  </si>
  <si>
    <t>CAMINHÃO TRUCADO (C/ TERCEIRO EIXO) ELETRÔNICO - POTÊNCIA 231CV - PBT = 22000KG - DIST. ENTRE EIXOS 5170 MM - INCLUI CARROCERIA FIXA ABERTA DE MADEIRA - DEPRECIAÇÃO. AF_06/2015</t>
  </si>
  <si>
    <t xml:space="preserve"> 91027 </t>
  </si>
  <si>
    <t>CAMINHÃO TRUCADO (C/ TERCEIRO EIXO) ELETRÔNICO - POTÊNCIA 231CV - PBT = 22000KG - DIST. ENTRE EIXOS 5170 MM - INCLUI CARROCERIA FIXA ABERTA DE MADEIRA - JUROS. AF_06/2015</t>
  </si>
  <si>
    <t xml:space="preserve"> 91028 </t>
  </si>
  <si>
    <t>CAMINHÃO TRUCADO (C/ TERCEIRO EIXO) ELETRÔNICO - POTÊNCIA 231CV - PBT = 22000KG - DIST. ENTRE EIXOS 5170 MM - INCLUI CARROCERIA FIXA ABERTA DE MADEIRA - IMPOSTOS E SEGUROS. AF_06/2015</t>
  </si>
  <si>
    <t xml:space="preserve"> 91029 </t>
  </si>
  <si>
    <t>CAMINHÃO TRUCADO (C/ TERCEIRO EIXO) ELETRÔNICO - POTÊNCIA 231CV - PBT = 22000KG - DIST. ENTRE EIXOS 5170 MM - INCLUI CARROCERIA FIXA ABERTA DE MADEIRA - MANUTENÇÃO. AF_06/2015</t>
  </si>
  <si>
    <t xml:space="preserve"> 91030 </t>
  </si>
  <si>
    <t>CAMINHÃO TRUCADO (C/ TERCEIRO EIXO) ELETRÔNICO - POTÊNCIA 231CV - PBT = 22000KG - DIST. ENTRE EIXOS 5170 MM - INCLUI CARROCERIA FIXA ABERTA DE MADEIRA - MATERIAIS NA OPERAÇÃO. AF_06/2015</t>
  </si>
  <si>
    <t>_______________________________________________________________
Drenagem DAC
Setor de Engenharia</t>
  </si>
  <si>
    <t>13.728,0</t>
  </si>
  <si>
    <t>16,66</t>
  </si>
  <si>
    <t>456,0</t>
  </si>
  <si>
    <t>15,55</t>
  </si>
  <si>
    <t>32,20</t>
  </si>
  <si>
    <t>264,0</t>
  </si>
  <si>
    <t>9,00</t>
  </si>
  <si>
    <t>41,20</t>
  </si>
  <si>
    <t>58.032,0</t>
  </si>
  <si>
    <t>7,66</t>
  </si>
  <si>
    <t>48,87</t>
  </si>
  <si>
    <t>7,60</t>
  </si>
  <si>
    <t>56,47</t>
  </si>
  <si>
    <t>38.688,0</t>
  </si>
  <si>
    <t>7,07</t>
  </si>
  <si>
    <t>63,54</t>
  </si>
  <si>
    <t>4.576,0</t>
  </si>
  <si>
    <t>5,91</t>
  </si>
  <si>
    <t>69,46</t>
  </si>
  <si>
    <t>96,0</t>
  </si>
  <si>
    <t>3,15</t>
  </si>
  <si>
    <t>72,61</t>
  </si>
  <si>
    <t>20.592,0</t>
  </si>
  <si>
    <t>3,07</t>
  </si>
  <si>
    <t>75,67</t>
  </si>
  <si>
    <t>3,05</t>
  </si>
  <si>
    <t>78,72</t>
  </si>
  <si>
    <t>2,53</t>
  </si>
  <si>
    <t>81,25</t>
  </si>
  <si>
    <t>84,0</t>
  </si>
  <si>
    <t>2,40</t>
  </si>
  <si>
    <t>83,65</t>
  </si>
  <si>
    <t>72,0</t>
  </si>
  <si>
    <t>1,97</t>
  </si>
  <si>
    <t>85,62</t>
  </si>
  <si>
    <t>1,46</t>
  </si>
  <si>
    <t>87,08</t>
  </si>
  <si>
    <t>1,37</t>
  </si>
  <si>
    <t>88,45</t>
  </si>
  <si>
    <t>1,33</t>
  </si>
  <si>
    <t>89,78</t>
  </si>
  <si>
    <t>1,18</t>
  </si>
  <si>
    <t>90,96</t>
  </si>
  <si>
    <t>92,00</t>
  </si>
  <si>
    <t>1,02</t>
  </si>
  <si>
    <t>93,02</t>
  </si>
  <si>
    <t>93,77</t>
  </si>
  <si>
    <t>94,43</t>
  </si>
  <si>
    <t>0,65</t>
  </si>
  <si>
    <t>95,08</t>
  </si>
  <si>
    <t>24,0</t>
  </si>
  <si>
    <t>0,61</t>
  </si>
  <si>
    <t>95,70</t>
  </si>
  <si>
    <t>96,17</t>
  </si>
  <si>
    <t>0,45</t>
  </si>
  <si>
    <t>96,62</t>
  </si>
  <si>
    <t>97,04</t>
  </si>
  <si>
    <t>1.200,0</t>
  </si>
  <si>
    <t>0,34</t>
  </si>
  <si>
    <t>97,38</t>
  </si>
  <si>
    <t>97,72</t>
  </si>
  <si>
    <t>97,99</t>
  </si>
  <si>
    <t>0,27</t>
  </si>
  <si>
    <t>98,26</t>
  </si>
  <si>
    <t>98,51</t>
  </si>
  <si>
    <t>0,24</t>
  </si>
  <si>
    <t>98,75</t>
  </si>
  <si>
    <t>0,22</t>
  </si>
  <si>
    <t>98,97</t>
  </si>
  <si>
    <t>99,19</t>
  </si>
  <si>
    <t>0,17</t>
  </si>
  <si>
    <t>99,36</t>
  </si>
  <si>
    <t>0,15</t>
  </si>
  <si>
    <t>99,51</t>
  </si>
  <si>
    <t>0,14</t>
  </si>
  <si>
    <t>99,65</t>
  </si>
  <si>
    <t>0,12</t>
  </si>
  <si>
    <t>99,77</t>
  </si>
  <si>
    <t>12.000,0</t>
  </si>
  <si>
    <t>99,88</t>
  </si>
  <si>
    <t>99,92</t>
  </si>
  <si>
    <t>18,0</t>
  </si>
  <si>
    <t>99,95</t>
  </si>
  <si>
    <t>99,97</t>
  </si>
  <si>
    <t>2.400,0</t>
  </si>
  <si>
    <t>R05</t>
  </si>
  <si>
    <t>3.3.1</t>
  </si>
  <si>
    <t>3.3.2</t>
  </si>
  <si>
    <t>4.4</t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</si>
  <si>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</si>
  <si>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</si>
  <si>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</si>
  <si>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</si>
  <si>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</si>
  <si>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</si>
  <si>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</si>
  <si>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</si>
  <si>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</si>
  <si>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4.4.10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</si>
</sst>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R$&quot;\ * #,##0.00_-;\-&quot;R$&quot;\ * #,##0.00_-;_-&quot;R$&quot;\ * &quot;-&quot;??_-;_-@_-"/>
    <numFmt numFmtId="165" formatCode="dd/mm/yyyy;@"/>
    <numFmt numFmtId="166" formatCode="#,##0.0000000"/>
    <numFmt numFmtId="167" formatCode="#,##0.00\ %"/>
    <numFmt numFmtId="170" formatCode="_-[$R$-416]\ * #,##0.00_-;\-[$R$-416]\ * #,##0.00_-;_-[$R$-416]\ * &quot;-&quot;??_-;_-@_-"/>
  </numFmts>
  <fonts count="41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1"/>
      <name val="Arial"/>
      <family val="1"/>
    </font>
    <font>
      <sz val="8"/>
      <name val="Arial"/>
      <family val="1"/>
    </font>
    <font>
      <sz val="12"/>
      <color rgb="FFFF0000"/>
      <name val="Arial"/>
      <family val="2"/>
    </font>
    <font>
      <sz val="10"/>
      <name val="Arial"/>
      <family val="1"/>
    </font>
    <font>
      <b/>
      <sz val="10"/>
      <name val="Arial"/>
      <family val="1"/>
    </font>
    <font>
      <sz val="10"/>
      <color theme="1"/>
      <name val="Arial"/>
      <family val="2"/>
    </font>
    <font>
      <b/>
      <sz val="10"/>
      <name val="Arial"/>
      <family val="2"/>
    </font>
    <font>
      <sz val="12"/>
      <color theme="0" tint="-0.34998626667073579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1"/>
    </font>
    <font>
      <b/>
      <sz val="12"/>
      <color rgb="FFFF0000"/>
      <name val="Arial"/>
      <family val="2"/>
    </font>
    <font>
      <sz val="8"/>
      <color theme="0" tint="-0.499984740745262"/>
      <name val="Arial"/>
      <family val="2"/>
    </font>
    <font>
      <b/>
      <sz val="8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i/>
      <sz val="12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1"/>
      <name val="Arial"/>
      <family val="1"/>
    </font>
    <font>
      <b/>
      <sz val="1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Arial"/>
      <family val="1"/>
    </font>
    <font>
      <sz val="12"/>
      <name val="Arial"/>
      <family val="1"/>
    </font>
    <font>
      <b/>
      <sz val="12"/>
      <name val="Arial"/>
      <family val="1"/>
    </font>
    <font>
      <b/>
      <sz val="12"/>
      <color rgb="FF000000"/>
      <name val="Arial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8ECF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dashDotDot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dashDotDot">
        <color theme="4" tint="-0.24994659260841701"/>
      </left>
      <right style="dashDotDot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dashDotDot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ck">
        <color rgb="FF000000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5">
    <xf numFmtId="0" fontId="0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" fillId="0" borderId="0"/>
  </cellStyleXfs>
  <cellXfs count="426">
    <xf numFmtId="0" fontId="0" fillId="0" borderId="0" xfId="0"/>
    <xf numFmtId="0" fontId="6" fillId="2" borderId="0" xfId="0" applyFont="1" applyFill="1"/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vertical="center"/>
    </xf>
    <xf numFmtId="0" fontId="12" fillId="3" borderId="0" xfId="0" applyFont="1" applyFill="1" applyAlignment="1">
      <alignment horizontal="center" vertical="top" wrapText="1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/>
    </xf>
    <xf numFmtId="164" fontId="6" fillId="2" borderId="0" xfId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right" vertical="center"/>
    </xf>
    <xf numFmtId="2" fontId="11" fillId="2" borderId="0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10" fontId="6" fillId="2" borderId="0" xfId="2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/>
    </xf>
    <xf numFmtId="2" fontId="11" fillId="2" borderId="5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18" fillId="2" borderId="0" xfId="0" applyFont="1" applyFill="1"/>
    <xf numFmtId="0" fontId="18" fillId="2" borderId="0" xfId="0" applyFont="1" applyFill="1" applyAlignment="1">
      <alignment vertical="center"/>
    </xf>
    <xf numFmtId="0" fontId="18" fillId="0" borderId="0" xfId="0" applyFont="1"/>
    <xf numFmtId="0" fontId="17" fillId="2" borderId="18" xfId="0" applyFont="1" applyFill="1" applyBorder="1" applyAlignment="1">
      <alignment vertical="top" wrapText="1"/>
    </xf>
    <xf numFmtId="10" fontId="18" fillId="2" borderId="24" xfId="2" applyNumberFormat="1" applyFont="1" applyFill="1" applyBorder="1" applyAlignment="1">
      <alignment horizontal="left" vertical="center"/>
    </xf>
    <xf numFmtId="10" fontId="18" fillId="2" borderId="16" xfId="2" applyNumberFormat="1" applyFont="1" applyFill="1" applyBorder="1" applyAlignment="1">
      <alignment horizontal="left" vertical="center"/>
    </xf>
    <xf numFmtId="0" fontId="19" fillId="2" borderId="22" xfId="0" applyFont="1" applyFill="1" applyBorder="1" applyAlignment="1">
      <alignment horizontal="left" vertical="center" wrapText="1"/>
    </xf>
    <xf numFmtId="0" fontId="19" fillId="2" borderId="22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 wrapText="1"/>
    </xf>
    <xf numFmtId="0" fontId="17" fillId="2" borderId="22" xfId="0" applyFont="1" applyFill="1" applyBorder="1" applyAlignment="1">
      <alignment vertical="top" wrapText="1"/>
    </xf>
    <xf numFmtId="0" fontId="17" fillId="2" borderId="22" xfId="0" applyFont="1" applyFill="1" applyBorder="1" applyAlignment="1">
      <alignment horizontal="left" vertical="top" wrapText="1"/>
    </xf>
    <xf numFmtId="0" fontId="19" fillId="3" borderId="31" xfId="0" applyFont="1" applyFill="1" applyBorder="1" applyAlignment="1">
      <alignment horizontal="center" vertical="center" wrapText="1"/>
    </xf>
    <xf numFmtId="10" fontId="18" fillId="2" borderId="14" xfId="2" applyNumberFormat="1" applyFont="1" applyFill="1" applyBorder="1" applyAlignment="1">
      <alignment horizontal="left" vertical="center"/>
    </xf>
    <xf numFmtId="0" fontId="19" fillId="3" borderId="30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left" vertical="top" wrapText="1"/>
    </xf>
    <xf numFmtId="0" fontId="20" fillId="2" borderId="20" xfId="0" applyFont="1" applyFill="1" applyBorder="1" applyAlignment="1">
      <alignment horizontal="left" vertical="top" wrapText="1"/>
    </xf>
    <xf numFmtId="0" fontId="20" fillId="2" borderId="21" xfId="0" applyFont="1" applyFill="1" applyBorder="1" applyAlignment="1">
      <alignment horizontal="left" vertical="top" wrapText="1"/>
    </xf>
    <xf numFmtId="0" fontId="20" fillId="2" borderId="16" xfId="0" applyFont="1" applyFill="1" applyBorder="1" applyAlignment="1">
      <alignment horizontal="left" vertical="top" wrapText="1"/>
    </xf>
    <xf numFmtId="2" fontId="19" fillId="2" borderId="16" xfId="0" applyNumberFormat="1" applyFont="1" applyFill="1" applyBorder="1" applyAlignment="1">
      <alignment horizontal="center" vertical="top" wrapText="1"/>
    </xf>
    <xf numFmtId="2" fontId="19" fillId="2" borderId="16" xfId="0" applyNumberFormat="1" applyFont="1" applyFill="1" applyBorder="1" applyAlignment="1">
      <alignment horizontal="center" vertical="center" wrapText="1"/>
    </xf>
    <xf numFmtId="165" fontId="6" fillId="2" borderId="0" xfId="0" applyNumberFormat="1" applyFont="1" applyFill="1" applyBorder="1" applyAlignment="1">
      <alignment horizontal="left" vertical="center"/>
    </xf>
    <xf numFmtId="165" fontId="18" fillId="2" borderId="14" xfId="0" applyNumberFormat="1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 wrapText="1"/>
    </xf>
    <xf numFmtId="165" fontId="18" fillId="2" borderId="23" xfId="0" applyNumberFormat="1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165" fontId="6" fillId="2" borderId="13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top" wrapText="1"/>
    </xf>
    <xf numFmtId="4" fontId="7" fillId="2" borderId="10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4" fontId="7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4" fontId="6" fillId="2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2" borderId="0" xfId="0" applyFont="1" applyFill="1" applyBorder="1" applyAlignment="1">
      <alignment horizontal="center" vertical="center" wrapText="1"/>
    </xf>
    <xf numFmtId="0" fontId="21" fillId="2" borderId="0" xfId="3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20" fillId="2" borderId="16" xfId="0" applyFont="1" applyFill="1" applyBorder="1" applyAlignment="1">
      <alignment horizontal="center" vertical="top" wrapText="1"/>
    </xf>
    <xf numFmtId="0" fontId="1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right" vertical="center"/>
    </xf>
    <xf numFmtId="4" fontId="7" fillId="2" borderId="1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top" wrapText="1"/>
    </xf>
    <xf numFmtId="0" fontId="7" fillId="2" borderId="10" xfId="0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164" fontId="6" fillId="2" borderId="0" xfId="1" applyFont="1" applyFill="1"/>
    <xf numFmtId="164" fontId="6" fillId="2" borderId="0" xfId="1" applyFont="1" applyFill="1" applyBorder="1"/>
    <xf numFmtId="2" fontId="2" fillId="2" borderId="0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164" fontId="2" fillId="2" borderId="0" xfId="1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vertical="center" wrapText="1"/>
    </xf>
    <xf numFmtId="0" fontId="20" fillId="2" borderId="24" xfId="0" applyFont="1" applyFill="1" applyBorder="1" applyAlignment="1">
      <alignment vertical="center" wrapText="1"/>
    </xf>
    <xf numFmtId="0" fontId="17" fillId="2" borderId="2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3" fillId="3" borderId="0" xfId="0" applyFont="1" applyFill="1" applyAlignment="1">
      <alignment horizontal="right" vertical="center" wrapText="1"/>
    </xf>
    <xf numFmtId="0" fontId="12" fillId="3" borderId="0" xfId="0" applyFont="1" applyFill="1" applyAlignment="1">
      <alignment horizontal="left" vertical="center" wrapText="1"/>
    </xf>
    <xf numFmtId="164" fontId="13" fillId="3" borderId="0" xfId="1" applyFont="1" applyFill="1" applyAlignment="1">
      <alignment horizontal="right" vertical="center" wrapText="1"/>
    </xf>
    <xf numFmtId="4" fontId="13" fillId="3" borderId="0" xfId="0" applyNumberFormat="1" applyFont="1" applyFill="1" applyAlignment="1">
      <alignment vertical="center" wrapText="1"/>
    </xf>
    <xf numFmtId="0" fontId="15" fillId="3" borderId="0" xfId="0" applyFont="1" applyFill="1" applyAlignment="1">
      <alignment horizontal="center" vertical="center" wrapText="1"/>
    </xf>
    <xf numFmtId="2" fontId="15" fillId="3" borderId="0" xfId="0" applyNumberFormat="1" applyFont="1" applyFill="1" applyAlignment="1">
      <alignment horizontal="center" vertical="center" wrapText="1"/>
    </xf>
    <xf numFmtId="164" fontId="15" fillId="3" borderId="0" xfId="1" applyFont="1" applyFill="1" applyAlignment="1">
      <alignment horizontal="center" vertical="center" wrapText="1"/>
    </xf>
    <xf numFmtId="4" fontId="15" fillId="2" borderId="0" xfId="0" applyNumberFormat="1" applyFont="1" applyFill="1" applyAlignment="1">
      <alignment horizontal="center" vertical="center" wrapText="1"/>
    </xf>
    <xf numFmtId="4" fontId="15" fillId="3" borderId="0" xfId="0" applyNumberFormat="1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/>
    </xf>
    <xf numFmtId="164" fontId="6" fillId="2" borderId="0" xfId="1" applyFont="1" applyFill="1" applyAlignment="1">
      <alignment horizontal="center" vertical="center"/>
    </xf>
    <xf numFmtId="0" fontId="17" fillId="2" borderId="16" xfId="0" applyFont="1" applyFill="1" applyBorder="1" applyAlignment="1">
      <alignment horizontal="center" vertical="top" wrapText="1"/>
    </xf>
    <xf numFmtId="164" fontId="17" fillId="2" borderId="16" xfId="1" applyFont="1" applyFill="1" applyBorder="1" applyAlignment="1">
      <alignment horizontal="left" vertical="top" wrapText="1"/>
    </xf>
    <xf numFmtId="164" fontId="19" fillId="3" borderId="31" xfId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15" fillId="3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5" fillId="2" borderId="0" xfId="0" applyFont="1" applyFill="1" applyBorder="1" applyAlignment="1">
      <alignment vertical="center"/>
    </xf>
    <xf numFmtId="0" fontId="24" fillId="2" borderId="10" xfId="0" applyFont="1" applyFill="1" applyBorder="1" applyAlignment="1">
      <alignment horizontal="left" vertical="top" wrapText="1"/>
    </xf>
    <xf numFmtId="0" fontId="25" fillId="2" borderId="16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right" vertical="center"/>
    </xf>
    <xf numFmtId="0" fontId="24" fillId="2" borderId="0" xfId="0" applyFont="1" applyFill="1" applyAlignment="1">
      <alignment vertical="center"/>
    </xf>
    <xf numFmtId="0" fontId="7" fillId="2" borderId="12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left" vertical="center"/>
    </xf>
    <xf numFmtId="0" fontId="26" fillId="2" borderId="0" xfId="0" applyFont="1" applyFill="1" applyBorder="1" applyAlignment="1">
      <alignment horizontal="left" vertical="center"/>
    </xf>
    <xf numFmtId="4" fontId="7" fillId="2" borderId="7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0" fontId="27" fillId="2" borderId="0" xfId="0" applyFont="1" applyFill="1" applyBorder="1" applyAlignment="1">
      <alignment horizontal="right" vertical="center"/>
    </xf>
    <xf numFmtId="4" fontId="27" fillId="2" borderId="0" xfId="0" applyNumberFormat="1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left" vertical="center" wrapText="1"/>
    </xf>
    <xf numFmtId="0" fontId="6" fillId="8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28" fillId="9" borderId="34" xfId="0" applyFont="1" applyFill="1" applyBorder="1" applyAlignment="1">
      <alignment vertical="center"/>
    </xf>
    <xf numFmtId="0" fontId="28" fillId="9" borderId="34" xfId="0" applyFont="1" applyFill="1" applyBorder="1" applyAlignment="1">
      <alignment horizontal="center" vertical="center"/>
    </xf>
    <xf numFmtId="0" fontId="28" fillId="9" borderId="34" xfId="0" applyFont="1" applyFill="1" applyBorder="1" applyAlignment="1">
      <alignment horizontal="right" vertical="center"/>
    </xf>
    <xf numFmtId="164" fontId="28" fillId="9" borderId="34" xfId="1" applyFont="1" applyFill="1" applyBorder="1" applyAlignment="1">
      <alignment horizontal="right" vertical="center"/>
    </xf>
    <xf numFmtId="0" fontId="29" fillId="2" borderId="0" xfId="0" applyFont="1" applyFill="1"/>
    <xf numFmtId="0" fontId="7" fillId="0" borderId="0" xfId="0" applyFont="1" applyBorder="1" applyAlignment="1">
      <alignment horizontal="center" vertical="center" wrapText="1"/>
    </xf>
    <xf numFmtId="0" fontId="30" fillId="2" borderId="35" xfId="0" applyFont="1" applyFill="1" applyBorder="1" applyAlignment="1">
      <alignment vertical="center" wrapText="1"/>
    </xf>
    <xf numFmtId="0" fontId="30" fillId="2" borderId="35" xfId="0" applyFont="1" applyFill="1" applyBorder="1" applyAlignment="1">
      <alignment horizontal="center" vertical="center" wrapText="1"/>
    </xf>
    <xf numFmtId="0" fontId="30" fillId="2" borderId="35" xfId="0" applyFont="1" applyFill="1" applyBorder="1" applyAlignment="1">
      <alignment vertical="center"/>
    </xf>
    <xf numFmtId="0" fontId="30" fillId="2" borderId="35" xfId="0" applyFont="1" applyFill="1" applyBorder="1" applyAlignment="1">
      <alignment horizontal="center" vertical="center"/>
    </xf>
    <xf numFmtId="164" fontId="30" fillId="2" borderId="35" xfId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22" fillId="2" borderId="35" xfId="3" applyFill="1" applyBorder="1" applyAlignment="1">
      <alignment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right" vertical="center" wrapText="1"/>
    </xf>
    <xf numFmtId="4" fontId="6" fillId="2" borderId="0" xfId="0" applyNumberFormat="1" applyFont="1" applyFill="1" applyAlignment="1">
      <alignment horizontal="right" vertical="center"/>
    </xf>
    <xf numFmtId="2" fontId="7" fillId="2" borderId="10" xfId="0" applyNumberFormat="1" applyFont="1" applyFill="1" applyBorder="1" applyAlignment="1">
      <alignment horizontal="left" vertical="center" wrapText="1"/>
    </xf>
    <xf numFmtId="0" fontId="6" fillId="10" borderId="0" xfId="0" applyFont="1" applyFill="1" applyAlignment="1">
      <alignment vertical="center" wrapText="1"/>
    </xf>
    <xf numFmtId="2" fontId="26" fillId="2" borderId="10" xfId="0" applyNumberFormat="1" applyFont="1" applyFill="1" applyBorder="1" applyAlignment="1">
      <alignment horizontal="left" vertical="center"/>
    </xf>
    <xf numFmtId="0" fontId="26" fillId="2" borderId="16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top" wrapText="1"/>
    </xf>
    <xf numFmtId="0" fontId="18" fillId="2" borderId="23" xfId="0" applyFont="1" applyFill="1" applyBorder="1" applyAlignment="1">
      <alignment horizontal="left" vertical="center" wrapText="1"/>
    </xf>
    <xf numFmtId="165" fontId="18" fillId="2" borderId="23" xfId="0" applyNumberFormat="1" applyFont="1" applyFill="1" applyBorder="1" applyAlignment="1">
      <alignment horizontal="left" vertical="center"/>
    </xf>
    <xf numFmtId="0" fontId="20" fillId="2" borderId="19" xfId="0" applyFont="1" applyFill="1" applyBorder="1" applyAlignment="1">
      <alignment vertical="top" wrapText="1"/>
    </xf>
    <xf numFmtId="10" fontId="18" fillId="2" borderId="23" xfId="2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2" fontId="19" fillId="2" borderId="18" xfId="0" applyNumberFormat="1" applyFont="1" applyFill="1" applyBorder="1" applyAlignment="1">
      <alignment horizontal="left" vertical="center" wrapText="1"/>
    </xf>
    <xf numFmtId="2" fontId="7" fillId="2" borderId="6" xfId="0" applyNumberFormat="1" applyFont="1" applyFill="1" applyBorder="1" applyAlignment="1">
      <alignment horizontal="left" vertical="center"/>
    </xf>
    <xf numFmtId="0" fontId="17" fillId="2" borderId="19" xfId="0" applyFont="1" applyFill="1" applyBorder="1" applyAlignment="1">
      <alignment vertical="center" wrapText="1"/>
    </xf>
    <xf numFmtId="0" fontId="17" fillId="2" borderId="25" xfId="0" applyFont="1" applyFill="1" applyBorder="1" applyAlignment="1">
      <alignment vertical="center" wrapText="1"/>
    </xf>
    <xf numFmtId="0" fontId="17" fillId="2" borderId="26" xfId="0" applyFont="1" applyFill="1" applyBorder="1" applyAlignment="1">
      <alignment vertical="center" wrapText="1"/>
    </xf>
    <xf numFmtId="0" fontId="17" fillId="2" borderId="20" xfId="0" applyFont="1" applyFill="1" applyBorder="1" applyAlignment="1">
      <alignment vertical="center" wrapText="1"/>
    </xf>
    <xf numFmtId="0" fontId="17" fillId="2" borderId="21" xfId="0" applyFont="1" applyFill="1" applyBorder="1" applyAlignment="1">
      <alignment vertical="center" wrapText="1"/>
    </xf>
    <xf numFmtId="4" fontId="3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19" fillId="3" borderId="31" xfId="1" applyNumberFormat="1" applyFont="1" applyFill="1" applyBorder="1" applyAlignment="1">
      <alignment horizontal="center" vertical="center" wrapText="1"/>
    </xf>
    <xf numFmtId="4" fontId="17" fillId="2" borderId="16" xfId="1" applyNumberFormat="1" applyFont="1" applyFill="1" applyBorder="1" applyAlignment="1">
      <alignment horizontal="left" vertical="center" wrapText="1"/>
    </xf>
    <xf numFmtId="4" fontId="6" fillId="2" borderId="0" xfId="1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34" fillId="3" borderId="17" xfId="0" applyFont="1" applyFill="1" applyBorder="1" applyAlignment="1">
      <alignment horizontal="center" vertical="center" wrapText="1"/>
    </xf>
    <xf numFmtId="4" fontId="34" fillId="3" borderId="17" xfId="0" applyNumberFormat="1" applyFont="1" applyFill="1" applyBorder="1" applyAlignment="1">
      <alignment horizontal="center" vertical="center" wrapText="1"/>
    </xf>
    <xf numFmtId="2" fontId="34" fillId="3" borderId="17" xfId="0" applyNumberFormat="1" applyFont="1" applyFill="1" applyBorder="1" applyAlignment="1">
      <alignment horizontal="center" vertical="center" wrapText="1"/>
    </xf>
    <xf numFmtId="0" fontId="34" fillId="3" borderId="22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7" fillId="2" borderId="22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/>
    </xf>
    <xf numFmtId="165" fontId="6" fillId="2" borderId="14" xfId="0" applyNumberFormat="1" applyFont="1" applyFill="1" applyBorder="1" applyAlignment="1">
      <alignment horizontal="left" vertical="center"/>
    </xf>
    <xf numFmtId="2" fontId="7" fillId="2" borderId="27" xfId="0" applyNumberFormat="1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10" fontId="6" fillId="2" borderId="24" xfId="2" applyNumberFormat="1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 wrapText="1"/>
    </xf>
    <xf numFmtId="10" fontId="6" fillId="2" borderId="16" xfId="2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31" fillId="12" borderId="33" xfId="0" applyFont="1" applyFill="1" applyBorder="1" applyAlignment="1">
      <alignment horizontal="right" vertical="top" wrapText="1"/>
    </xf>
    <xf numFmtId="0" fontId="31" fillId="12" borderId="33" xfId="0" applyFont="1" applyFill="1" applyBorder="1" applyAlignment="1">
      <alignment horizontal="center" vertical="top" wrapText="1"/>
    </xf>
    <xf numFmtId="0" fontId="31" fillId="11" borderId="33" xfId="0" applyFont="1" applyFill="1" applyBorder="1" applyAlignment="1">
      <alignment horizontal="right" vertical="top" wrapText="1"/>
    </xf>
    <xf numFmtId="0" fontId="31" fillId="11" borderId="33" xfId="0" applyFont="1" applyFill="1" applyBorder="1" applyAlignment="1">
      <alignment horizontal="center" vertical="top" wrapText="1"/>
    </xf>
    <xf numFmtId="4" fontId="13" fillId="3" borderId="0" xfId="0" applyNumberFormat="1" applyFont="1" applyFill="1" applyAlignment="1">
      <alignment horizontal="right" vertical="top" wrapText="1"/>
    </xf>
    <xf numFmtId="0" fontId="32" fillId="7" borderId="33" xfId="0" applyFont="1" applyFill="1" applyBorder="1" applyAlignment="1">
      <alignment horizontal="right" vertical="top" wrapText="1"/>
    </xf>
    <xf numFmtId="4" fontId="32" fillId="7" borderId="33" xfId="0" applyNumberFormat="1" applyFont="1" applyFill="1" applyBorder="1" applyAlignment="1">
      <alignment horizontal="right" vertical="top" wrapText="1"/>
    </xf>
    <xf numFmtId="4" fontId="31" fillId="11" borderId="33" xfId="0" applyNumberFormat="1" applyFont="1" applyFill="1" applyBorder="1" applyAlignment="1">
      <alignment horizontal="right" vertical="top" wrapText="1"/>
    </xf>
    <xf numFmtId="4" fontId="31" fillId="12" borderId="33" xfId="0" applyNumberFormat="1" applyFont="1" applyFill="1" applyBorder="1" applyAlignment="1">
      <alignment horizontal="right" vertical="top" wrapText="1"/>
    </xf>
    <xf numFmtId="0" fontId="33" fillId="3" borderId="33" xfId="0" applyFont="1" applyFill="1" applyBorder="1" applyAlignment="1">
      <alignment horizontal="right" vertical="top" wrapText="1"/>
    </xf>
    <xf numFmtId="0" fontId="33" fillId="3" borderId="33" xfId="0" applyFont="1" applyFill="1" applyBorder="1" applyAlignment="1">
      <alignment horizontal="center" vertical="top" wrapText="1"/>
    </xf>
    <xf numFmtId="166" fontId="31" fillId="11" borderId="33" xfId="0" applyNumberFormat="1" applyFont="1" applyFill="1" applyBorder="1" applyAlignment="1">
      <alignment horizontal="right" vertical="top" wrapText="1"/>
    </xf>
    <xf numFmtId="0" fontId="12" fillId="13" borderId="33" xfId="0" applyFont="1" applyFill="1" applyBorder="1" applyAlignment="1">
      <alignment horizontal="right" vertical="top" wrapText="1"/>
    </xf>
    <xf numFmtId="0" fontId="12" fillId="13" borderId="33" xfId="0" applyFont="1" applyFill="1" applyBorder="1" applyAlignment="1">
      <alignment horizontal="center" vertical="top" wrapText="1"/>
    </xf>
    <xf numFmtId="166" fontId="12" fillId="13" borderId="33" xfId="0" applyNumberFormat="1" applyFont="1" applyFill="1" applyBorder="1" applyAlignment="1">
      <alignment horizontal="right" vertical="top" wrapText="1"/>
    </xf>
    <xf numFmtId="4" fontId="12" fillId="13" borderId="33" xfId="0" applyNumberFormat="1" applyFont="1" applyFill="1" applyBorder="1" applyAlignment="1">
      <alignment horizontal="right" vertical="top" wrapText="1"/>
    </xf>
    <xf numFmtId="4" fontId="12" fillId="3" borderId="0" xfId="0" applyNumberFormat="1" applyFont="1" applyFill="1" applyAlignment="1">
      <alignment horizontal="right" vertical="top" wrapText="1"/>
    </xf>
    <xf numFmtId="166" fontId="13" fillId="3" borderId="0" xfId="0" applyNumberFormat="1" applyFont="1" applyFill="1" applyAlignment="1">
      <alignment horizontal="right" vertical="top" wrapText="1"/>
    </xf>
    <xf numFmtId="0" fontId="31" fillId="11" borderId="36" xfId="0" applyFont="1" applyFill="1" applyBorder="1" applyAlignment="1">
      <alignment horizontal="left" vertical="top" wrapText="1"/>
    </xf>
    <xf numFmtId="0" fontId="12" fillId="14" borderId="33" xfId="0" applyFont="1" applyFill="1" applyBorder="1" applyAlignment="1">
      <alignment horizontal="right" vertical="top" wrapText="1"/>
    </xf>
    <xf numFmtId="0" fontId="12" fillId="14" borderId="33" xfId="0" applyFont="1" applyFill="1" applyBorder="1" applyAlignment="1">
      <alignment horizontal="center" vertical="top" wrapText="1"/>
    </xf>
    <xf numFmtId="166" fontId="12" fillId="14" borderId="33" xfId="0" applyNumberFormat="1" applyFont="1" applyFill="1" applyBorder="1" applyAlignment="1">
      <alignment horizontal="right" vertical="top" wrapText="1"/>
    </xf>
    <xf numFmtId="4" fontId="12" fillId="14" borderId="33" xfId="0" applyNumberFormat="1" applyFont="1" applyFill="1" applyBorder="1" applyAlignment="1">
      <alignment horizontal="right" vertical="top" wrapText="1"/>
    </xf>
    <xf numFmtId="166" fontId="31" fillId="12" borderId="33" xfId="0" applyNumberFormat="1" applyFont="1" applyFill="1" applyBorder="1" applyAlignment="1">
      <alignment horizontal="right" vertical="top" wrapText="1"/>
    </xf>
    <xf numFmtId="0" fontId="18" fillId="2" borderId="24" xfId="0" applyFont="1" applyFill="1" applyBorder="1" applyAlignment="1">
      <alignment vertical="center"/>
    </xf>
    <xf numFmtId="0" fontId="18" fillId="2" borderId="19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right" vertical="top" wrapText="1"/>
    </xf>
    <xf numFmtId="0" fontId="12" fillId="3" borderId="0" xfId="0" applyFont="1" applyFill="1" applyAlignment="1">
      <alignment horizontal="right" vertical="top" wrapText="1"/>
    </xf>
    <xf numFmtId="0" fontId="33" fillId="3" borderId="33" xfId="0" applyFont="1" applyFill="1" applyBorder="1" applyAlignment="1">
      <alignment horizontal="left" vertical="top" wrapText="1"/>
    </xf>
    <xf numFmtId="0" fontId="31" fillId="11" borderId="33" xfId="0" applyFont="1" applyFill="1" applyBorder="1" applyAlignment="1">
      <alignment horizontal="left" vertical="top" wrapText="1"/>
    </xf>
    <xf numFmtId="0" fontId="12" fillId="13" borderId="33" xfId="0" applyFont="1" applyFill="1" applyBorder="1" applyAlignment="1">
      <alignment horizontal="left" vertical="top" wrapText="1"/>
    </xf>
    <xf numFmtId="0" fontId="12" fillId="14" borderId="33" xfId="0" applyFont="1" applyFill="1" applyBorder="1" applyAlignment="1">
      <alignment horizontal="left" vertical="top" wrapText="1"/>
    </xf>
    <xf numFmtId="0" fontId="31" fillId="12" borderId="33" xfId="0" applyFont="1" applyFill="1" applyBorder="1" applyAlignment="1">
      <alignment horizontal="left" vertical="top" wrapText="1"/>
    </xf>
    <xf numFmtId="0" fontId="32" fillId="7" borderId="33" xfId="0" applyFont="1" applyFill="1" applyBorder="1" applyAlignment="1">
      <alignment horizontal="left" vertical="top" wrapText="1"/>
    </xf>
    <xf numFmtId="2" fontId="7" fillId="4" borderId="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/>
    </xf>
    <xf numFmtId="0" fontId="7" fillId="8" borderId="1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10" borderId="14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2" fontId="6" fillId="2" borderId="10" xfId="0" applyNumberFormat="1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4" fillId="6" borderId="1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/>
    </xf>
    <xf numFmtId="0" fontId="17" fillId="6" borderId="22" xfId="0" applyFont="1" applyFill="1" applyBorder="1" applyAlignment="1">
      <alignment horizontal="center" vertical="center"/>
    </xf>
    <xf numFmtId="0" fontId="17" fillId="6" borderId="14" xfId="0" applyFont="1" applyFill="1" applyBorder="1" applyAlignment="1">
      <alignment horizontal="center" vertical="center"/>
    </xf>
    <xf numFmtId="0" fontId="17" fillId="6" borderId="23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left" vertical="top" wrapText="1"/>
    </xf>
    <xf numFmtId="0" fontId="17" fillId="2" borderId="19" xfId="0" applyFont="1" applyFill="1" applyBorder="1" applyAlignment="1">
      <alignment horizontal="left" vertical="top" wrapText="1"/>
    </xf>
    <xf numFmtId="0" fontId="17" fillId="2" borderId="20" xfId="0" applyFont="1" applyFill="1" applyBorder="1" applyAlignment="1">
      <alignment horizontal="left" vertical="top" wrapText="1"/>
    </xf>
    <xf numFmtId="0" fontId="17" fillId="2" borderId="21" xfId="0" applyFont="1" applyFill="1" applyBorder="1" applyAlignment="1">
      <alignment horizontal="left" vertical="top" wrapText="1"/>
    </xf>
    <xf numFmtId="0" fontId="17" fillId="2" borderId="24" xfId="0" applyFont="1" applyFill="1" applyBorder="1" applyAlignment="1">
      <alignment horizontal="left" vertical="top" wrapText="1"/>
    </xf>
    <xf numFmtId="0" fontId="17" fillId="2" borderId="16" xfId="0" applyFont="1" applyFill="1" applyBorder="1" applyAlignment="1">
      <alignment horizontal="left" vertical="top" wrapText="1"/>
    </xf>
    <xf numFmtId="2" fontId="18" fillId="2" borderId="20" xfId="0" applyNumberFormat="1" applyFont="1" applyFill="1" applyBorder="1" applyAlignment="1">
      <alignment horizontal="center" vertical="center" wrapText="1"/>
    </xf>
    <xf numFmtId="2" fontId="18" fillId="2" borderId="16" xfId="0" applyNumberFormat="1" applyFont="1" applyFill="1" applyBorder="1" applyAlignment="1">
      <alignment horizontal="center" vertical="center" wrapText="1"/>
    </xf>
    <xf numFmtId="2" fontId="18" fillId="2" borderId="21" xfId="0" applyNumberFormat="1" applyFont="1" applyFill="1" applyBorder="1" applyAlignment="1">
      <alignment horizontal="center" vertical="center" wrapText="1"/>
    </xf>
    <xf numFmtId="2" fontId="19" fillId="2" borderId="18" xfId="0" applyNumberFormat="1" applyFont="1" applyFill="1" applyBorder="1" applyAlignment="1">
      <alignment horizontal="left" vertical="center"/>
    </xf>
    <xf numFmtId="2" fontId="19" fillId="2" borderId="24" xfId="0" applyNumberFormat="1" applyFont="1" applyFill="1" applyBorder="1" applyAlignment="1">
      <alignment horizontal="left" vertical="center"/>
    </xf>
    <xf numFmtId="2" fontId="19" fillId="2" borderId="19" xfId="0" applyNumberFormat="1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7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4" fillId="3" borderId="14" xfId="0" applyFont="1" applyFill="1" applyBorder="1" applyAlignment="1">
      <alignment horizontal="center" vertical="center" wrapText="1"/>
    </xf>
    <xf numFmtId="0" fontId="34" fillId="3" borderId="23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right" vertical="top" wrapText="1"/>
    </xf>
    <xf numFmtId="0" fontId="13" fillId="3" borderId="0" xfId="0" applyFont="1" applyFill="1" applyAlignment="1">
      <alignment horizontal="left" vertical="top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2" fontId="6" fillId="2" borderId="28" xfId="0" applyNumberFormat="1" applyFont="1" applyFill="1" applyBorder="1" applyAlignment="1">
      <alignment horizontal="center" vertical="center" wrapText="1"/>
    </xf>
    <xf numFmtId="2" fontId="6" fillId="2" borderId="29" xfId="0" applyNumberFormat="1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12" fillId="14" borderId="33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top" wrapText="1"/>
    </xf>
    <xf numFmtId="0" fontId="17" fillId="2" borderId="26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center" vertical="center"/>
    </xf>
    <xf numFmtId="0" fontId="32" fillId="7" borderId="33" xfId="0" applyFont="1" applyFill="1" applyBorder="1" applyAlignment="1">
      <alignment horizontal="left" vertical="top" wrapText="1"/>
    </xf>
    <xf numFmtId="0" fontId="33" fillId="3" borderId="33" xfId="0" applyFont="1" applyFill="1" applyBorder="1" applyAlignment="1">
      <alignment horizontal="left" vertical="top" wrapText="1"/>
    </xf>
    <xf numFmtId="0" fontId="31" fillId="11" borderId="33" xfId="0" applyFont="1" applyFill="1" applyBorder="1" applyAlignment="1">
      <alignment horizontal="left" vertical="top" wrapText="1"/>
    </xf>
    <xf numFmtId="0" fontId="12" fillId="13" borderId="33" xfId="0" applyFont="1" applyFill="1" applyBorder="1" applyAlignment="1">
      <alignment horizontal="left" vertical="top" wrapText="1"/>
    </xf>
    <xf numFmtId="0" fontId="17" fillId="6" borderId="37" xfId="0" applyFont="1" applyFill="1" applyBorder="1" applyAlignment="1">
      <alignment horizontal="center" vertical="center"/>
    </xf>
    <xf numFmtId="0" fontId="17" fillId="6" borderId="38" xfId="0" applyFont="1" applyFill="1" applyBorder="1" applyAlignment="1">
      <alignment horizontal="center" vertical="center"/>
    </xf>
    <xf numFmtId="0" fontId="17" fillId="6" borderId="39" xfId="0" applyFont="1" applyFill="1" applyBorder="1" applyAlignment="1">
      <alignment horizontal="center" vertical="center"/>
    </xf>
    <xf numFmtId="2" fontId="18" fillId="2" borderId="25" xfId="0" applyNumberFormat="1" applyFont="1" applyFill="1" applyBorder="1" applyAlignment="1">
      <alignment horizontal="center" vertical="center" wrapText="1"/>
    </xf>
    <xf numFmtId="2" fontId="18" fillId="2" borderId="0" xfId="0" applyNumberFormat="1" applyFont="1" applyFill="1" applyBorder="1" applyAlignment="1">
      <alignment horizontal="center" vertical="center" wrapText="1"/>
    </xf>
    <xf numFmtId="2" fontId="18" fillId="2" borderId="26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right" vertical="top" wrapText="1"/>
    </xf>
    <xf numFmtId="0" fontId="31" fillId="12" borderId="33" xfId="0" applyFont="1" applyFill="1" applyBorder="1" applyAlignment="1">
      <alignment horizontal="left" vertical="top" wrapText="1"/>
    </xf>
    <xf numFmtId="0" fontId="17" fillId="2" borderId="25" xfId="0" applyFont="1" applyFill="1" applyBorder="1" applyAlignment="1">
      <alignment horizontal="left" vertical="top" wrapText="1"/>
    </xf>
    <xf numFmtId="0" fontId="19" fillId="3" borderId="0" xfId="0" applyFont="1" applyFill="1" applyBorder="1" applyAlignment="1">
      <alignment horizontal="center" wrapText="1"/>
    </xf>
    <xf numFmtId="0" fontId="18" fillId="0" borderId="0" xfId="0" applyFont="1" applyBorder="1"/>
    <xf numFmtId="0" fontId="17" fillId="6" borderId="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left" vertical="top" wrapText="1"/>
    </xf>
    <xf numFmtId="49" fontId="23" fillId="2" borderId="10" xfId="0" applyNumberFormat="1" applyFont="1" applyFill="1" applyBorder="1" applyAlignment="1">
      <alignment horizontal="left" vertical="top" wrapText="1"/>
    </xf>
    <xf numFmtId="49" fontId="11" fillId="2" borderId="10" xfId="0" applyNumberFormat="1" applyFont="1" applyFill="1" applyBorder="1" applyAlignment="1">
      <alignment horizontal="left" vertical="top" wrapText="1"/>
    </xf>
    <xf numFmtId="49" fontId="7" fillId="8" borderId="14" xfId="0" applyNumberFormat="1" applyFont="1" applyFill="1" applyBorder="1" applyAlignment="1">
      <alignment horizontal="left" vertical="center" wrapText="1"/>
    </xf>
    <xf numFmtId="49" fontId="7" fillId="2" borderId="15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left" vertical="center" wrapText="1"/>
    </xf>
    <xf numFmtId="49" fontId="7" fillId="2" borderId="16" xfId="0" applyNumberFormat="1" applyFont="1" applyFill="1" applyBorder="1" applyAlignment="1">
      <alignment horizontal="left" vertical="center" wrapText="1"/>
    </xf>
    <xf numFmtId="49" fontId="7" fillId="5" borderId="14" xfId="0" applyNumberFormat="1" applyFont="1" applyFill="1" applyBorder="1" applyAlignment="1">
      <alignment horizontal="left" vertical="center" wrapText="1"/>
    </xf>
    <xf numFmtId="49" fontId="7" fillId="10" borderId="14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/>
    </xf>
    <xf numFmtId="170" fontId="6" fillId="2" borderId="0" xfId="0" applyNumberFormat="1" applyFont="1" applyFill="1" applyAlignment="1">
      <alignment vertical="center"/>
    </xf>
    <xf numFmtId="170" fontId="6" fillId="0" borderId="0" xfId="0" applyNumberFormat="1" applyFont="1" applyAlignment="1">
      <alignment vertical="center"/>
    </xf>
    <xf numFmtId="170" fontId="18" fillId="2" borderId="0" xfId="0" applyNumberFormat="1" applyFont="1" applyFill="1" applyAlignment="1">
      <alignment vertical="center"/>
    </xf>
    <xf numFmtId="170" fontId="18" fillId="0" borderId="0" xfId="0" applyNumberFormat="1" applyFont="1" applyAlignment="1">
      <alignment vertical="center"/>
    </xf>
    <xf numFmtId="170" fontId="21" fillId="2" borderId="0" xfId="0" applyNumberFormat="1" applyFont="1" applyFill="1" applyAlignment="1">
      <alignment vertical="center"/>
    </xf>
    <xf numFmtId="170" fontId="21" fillId="0" borderId="0" xfId="0" applyNumberFormat="1" applyFont="1" applyAlignment="1">
      <alignment vertical="center"/>
    </xf>
    <xf numFmtId="170" fontId="0" fillId="2" borderId="0" xfId="0" applyNumberFormat="1" applyFill="1" applyAlignment="1">
      <alignment vertical="center"/>
    </xf>
    <xf numFmtId="170" fontId="0" fillId="0" borderId="0" xfId="0" applyNumberFormat="1" applyAlignment="1">
      <alignment vertical="center"/>
    </xf>
    <xf numFmtId="4" fontId="13" fillId="3" borderId="0" xfId="0" applyNumberFormat="1" applyFont="1" applyFill="1" applyAlignment="1">
      <alignment horizontal="right" vertical="top" wrapText="1"/>
    </xf>
    <xf numFmtId="0" fontId="35" fillId="7" borderId="33" xfId="0" applyFont="1" applyFill="1" applyBorder="1" applyAlignment="1">
      <alignment horizontal="left" vertical="top" wrapText="1"/>
    </xf>
    <xf numFmtId="0" fontId="35" fillId="7" borderId="33" xfId="0" applyFont="1" applyFill="1" applyBorder="1" applyAlignment="1">
      <alignment horizontal="right" vertical="top" wrapText="1"/>
    </xf>
    <xf numFmtId="167" fontId="35" fillId="7" borderId="33" xfId="0" applyNumberFormat="1" applyFont="1" applyFill="1" applyBorder="1" applyAlignment="1">
      <alignment horizontal="right" vertical="top" wrapText="1"/>
    </xf>
    <xf numFmtId="0" fontId="6" fillId="0" borderId="0" xfId="0" applyFont="1"/>
    <xf numFmtId="0" fontId="36" fillId="11" borderId="33" xfId="0" applyFont="1" applyFill="1" applyBorder="1" applyAlignment="1">
      <alignment horizontal="left" vertical="top" wrapText="1"/>
    </xf>
    <xf numFmtId="0" fontId="36" fillId="11" borderId="33" xfId="0" applyFont="1" applyFill="1" applyBorder="1" applyAlignment="1">
      <alignment horizontal="right" vertical="top" wrapText="1"/>
    </xf>
    <xf numFmtId="0" fontId="36" fillId="11" borderId="33" xfId="0" applyFont="1" applyFill="1" applyBorder="1" applyAlignment="1">
      <alignment horizontal="center" vertical="top" wrapText="1"/>
    </xf>
    <xf numFmtId="167" fontId="36" fillId="11" borderId="33" xfId="0" applyNumberFormat="1" applyFont="1" applyFill="1" applyBorder="1" applyAlignment="1">
      <alignment horizontal="right" vertical="top" wrapText="1"/>
    </xf>
    <xf numFmtId="0" fontId="36" fillId="12" borderId="33" xfId="0" applyFont="1" applyFill="1" applyBorder="1" applyAlignment="1">
      <alignment horizontal="left" vertical="top" wrapText="1"/>
    </xf>
    <xf numFmtId="0" fontId="36" fillId="12" borderId="33" xfId="0" applyFont="1" applyFill="1" applyBorder="1" applyAlignment="1">
      <alignment horizontal="right" vertical="top" wrapText="1"/>
    </xf>
    <xf numFmtId="0" fontId="36" fillId="12" borderId="33" xfId="0" applyFont="1" applyFill="1" applyBorder="1" applyAlignment="1">
      <alignment horizontal="center" vertical="top" wrapText="1"/>
    </xf>
    <xf numFmtId="167" fontId="36" fillId="12" borderId="33" xfId="0" applyNumberFormat="1" applyFont="1" applyFill="1" applyBorder="1" applyAlignment="1">
      <alignment horizontal="right" vertical="top" wrapText="1"/>
    </xf>
    <xf numFmtId="0" fontId="6" fillId="3" borderId="0" xfId="0" applyFont="1" applyFill="1" applyAlignment="1">
      <alignment horizontal="center" vertical="top" wrapText="1"/>
    </xf>
    <xf numFmtId="0" fontId="7" fillId="3" borderId="0" xfId="0" applyFont="1" applyFill="1" applyAlignment="1">
      <alignment horizontal="right" vertical="top" wrapText="1"/>
    </xf>
    <xf numFmtId="0" fontId="6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right" vertical="top" wrapText="1"/>
    </xf>
    <xf numFmtId="0" fontId="7" fillId="3" borderId="0" xfId="0" applyFont="1" applyFill="1" applyAlignment="1">
      <alignment vertical="top" wrapText="1"/>
    </xf>
    <xf numFmtId="0" fontId="7" fillId="3" borderId="0" xfId="0" applyFont="1" applyFill="1" applyAlignment="1">
      <alignment horizontal="right" vertical="center" wrapText="1"/>
    </xf>
    <xf numFmtId="0" fontId="7" fillId="3" borderId="0" xfId="0" applyFont="1" applyFill="1" applyAlignment="1">
      <alignment horizontal="center" vertical="center" wrapText="1"/>
    </xf>
    <xf numFmtId="4" fontId="7" fillId="3" borderId="0" xfId="0" applyNumberFormat="1" applyFont="1" applyFill="1" applyAlignment="1">
      <alignment horizontal="center" vertical="center" wrapText="1"/>
    </xf>
    <xf numFmtId="2" fontId="7" fillId="3" borderId="0" xfId="0" applyNumberFormat="1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 wrapText="1"/>
    </xf>
    <xf numFmtId="170" fontId="35" fillId="7" borderId="33" xfId="0" applyNumberFormat="1" applyFont="1" applyFill="1" applyBorder="1" applyAlignment="1">
      <alignment horizontal="left" vertical="top" wrapText="1"/>
    </xf>
    <xf numFmtId="170" fontId="35" fillId="7" borderId="33" xfId="0" applyNumberFormat="1" applyFont="1" applyFill="1" applyBorder="1" applyAlignment="1">
      <alignment horizontal="right" vertical="top" wrapText="1"/>
    </xf>
    <xf numFmtId="170" fontId="36" fillId="11" borderId="33" xfId="0" applyNumberFormat="1" applyFont="1" applyFill="1" applyBorder="1" applyAlignment="1">
      <alignment horizontal="right" vertical="top" wrapText="1"/>
    </xf>
    <xf numFmtId="170" fontId="36" fillId="12" borderId="33" xfId="0" applyNumberFormat="1" applyFont="1" applyFill="1" applyBorder="1" applyAlignment="1">
      <alignment horizontal="right" vertical="top" wrapText="1"/>
    </xf>
    <xf numFmtId="170" fontId="7" fillId="3" borderId="0" xfId="0" applyNumberFormat="1" applyFont="1" applyFill="1" applyAlignment="1">
      <alignment vertical="top" wrapText="1"/>
    </xf>
    <xf numFmtId="0" fontId="13" fillId="3" borderId="0" xfId="0" applyFont="1" applyFill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0" fillId="0" borderId="0" xfId="0"/>
    <xf numFmtId="0" fontId="37" fillId="11" borderId="33" xfId="0" applyFont="1" applyFill="1" applyBorder="1" applyAlignment="1">
      <alignment horizontal="right" vertical="top" wrapText="1"/>
    </xf>
    <xf numFmtId="0" fontId="37" fillId="11" borderId="33" xfId="0" applyFont="1" applyFill="1" applyBorder="1" applyAlignment="1">
      <alignment horizontal="left" vertical="top" wrapText="1"/>
    </xf>
    <xf numFmtId="0" fontId="37" fillId="11" borderId="33" xfId="0" applyFont="1" applyFill="1" applyBorder="1" applyAlignment="1">
      <alignment horizontal="center" vertical="top" wrapText="1"/>
    </xf>
    <xf numFmtId="0" fontId="38" fillId="0" borderId="0" xfId="0" applyFont="1"/>
    <xf numFmtId="0" fontId="37" fillId="12" borderId="33" xfId="0" applyFont="1" applyFill="1" applyBorder="1" applyAlignment="1">
      <alignment horizontal="right" vertical="top" wrapText="1"/>
    </xf>
    <xf numFmtId="0" fontId="37" fillId="12" borderId="33" xfId="0" applyFont="1" applyFill="1" applyBorder="1" applyAlignment="1">
      <alignment horizontal="left" vertical="top" wrapText="1"/>
    </xf>
    <xf numFmtId="0" fontId="37" fillId="12" borderId="33" xfId="0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0" fontId="39" fillId="3" borderId="0" xfId="0" applyFont="1" applyFill="1" applyAlignment="1">
      <alignment horizontal="right" vertical="top" wrapText="1"/>
    </xf>
    <xf numFmtId="0" fontId="38" fillId="3" borderId="0" xfId="0" applyFont="1" applyFill="1" applyAlignment="1">
      <alignment horizontal="left" vertical="top" wrapText="1"/>
    </xf>
    <xf numFmtId="0" fontId="39" fillId="3" borderId="0" xfId="0" applyFont="1" applyFill="1" applyAlignment="1">
      <alignment horizontal="right" vertical="top" wrapText="1"/>
    </xf>
    <xf numFmtId="4" fontId="37" fillId="11" borderId="33" xfId="0" applyNumberFormat="1" applyFont="1" applyFill="1" applyBorder="1" applyAlignment="1">
      <alignment horizontal="right" vertical="top" wrapText="1"/>
    </xf>
    <xf numFmtId="4" fontId="37" fillId="12" borderId="33" xfId="0" applyNumberFormat="1" applyFont="1" applyFill="1" applyBorder="1" applyAlignment="1">
      <alignment horizontal="right" vertical="top" wrapText="1"/>
    </xf>
    <xf numFmtId="170" fontId="37" fillId="11" borderId="33" xfId="0" applyNumberFormat="1" applyFont="1" applyFill="1" applyBorder="1" applyAlignment="1">
      <alignment horizontal="right" vertical="top" wrapText="1"/>
    </xf>
    <xf numFmtId="170" fontId="37" fillId="12" borderId="33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vertical="center"/>
    </xf>
    <xf numFmtId="0" fontId="40" fillId="7" borderId="33" xfId="0" applyFont="1" applyFill="1" applyBorder="1" applyAlignment="1">
      <alignment horizontal="left" vertical="top" wrapText="1"/>
    </xf>
    <xf numFmtId="0" fontId="40" fillId="7" borderId="33" xfId="0" applyFont="1" applyFill="1" applyBorder="1" applyAlignment="1">
      <alignment horizontal="left" vertical="top" wrapText="1"/>
    </xf>
    <xf numFmtId="0" fontId="40" fillId="7" borderId="33" xfId="0" applyFont="1" applyFill="1" applyBorder="1" applyAlignment="1">
      <alignment horizontal="right" vertical="top" wrapText="1"/>
    </xf>
    <xf numFmtId="4" fontId="40" fillId="7" borderId="33" xfId="0" applyNumberFormat="1" applyFont="1" applyFill="1" applyBorder="1" applyAlignment="1">
      <alignment horizontal="right" vertical="top" wrapText="1"/>
    </xf>
    <xf numFmtId="0" fontId="39" fillId="3" borderId="33" xfId="0" applyFont="1" applyFill="1" applyBorder="1" applyAlignment="1">
      <alignment horizontal="left" vertical="top" wrapText="1"/>
    </xf>
    <xf numFmtId="0" fontId="39" fillId="3" borderId="33" xfId="0" applyFont="1" applyFill="1" applyBorder="1" applyAlignment="1">
      <alignment horizontal="right" vertical="top" wrapText="1"/>
    </xf>
    <xf numFmtId="0" fontId="39" fillId="3" borderId="33" xfId="0" applyFont="1" applyFill="1" applyBorder="1" applyAlignment="1">
      <alignment horizontal="left" vertical="top" wrapText="1"/>
    </xf>
    <xf numFmtId="0" fontId="39" fillId="3" borderId="33" xfId="0" applyFont="1" applyFill="1" applyBorder="1" applyAlignment="1">
      <alignment horizontal="center" vertical="top" wrapText="1"/>
    </xf>
    <xf numFmtId="0" fontId="37" fillId="11" borderId="33" xfId="0" applyFont="1" applyFill="1" applyBorder="1" applyAlignment="1">
      <alignment horizontal="left" vertical="top" wrapText="1"/>
    </xf>
    <xf numFmtId="166" fontId="37" fillId="11" borderId="33" xfId="0" applyNumberFormat="1" applyFont="1" applyFill="1" applyBorder="1" applyAlignment="1">
      <alignment horizontal="right" vertical="top" wrapText="1"/>
    </xf>
    <xf numFmtId="0" fontId="38" fillId="13" borderId="33" xfId="0" applyFont="1" applyFill="1" applyBorder="1" applyAlignment="1">
      <alignment horizontal="left" vertical="top" wrapText="1"/>
    </xf>
    <xf numFmtId="0" fontId="38" fillId="13" borderId="33" xfId="0" applyFont="1" applyFill="1" applyBorder="1" applyAlignment="1">
      <alignment horizontal="right" vertical="top" wrapText="1"/>
    </xf>
    <xf numFmtId="0" fontId="38" fillId="13" borderId="33" xfId="0" applyFont="1" applyFill="1" applyBorder="1" applyAlignment="1">
      <alignment horizontal="left" vertical="top" wrapText="1"/>
    </xf>
    <xf numFmtId="0" fontId="38" fillId="13" borderId="33" xfId="0" applyFont="1" applyFill="1" applyBorder="1" applyAlignment="1">
      <alignment horizontal="center" vertical="top" wrapText="1"/>
    </xf>
    <xf numFmtId="166" fontId="38" fillId="13" borderId="33" xfId="0" applyNumberFormat="1" applyFont="1" applyFill="1" applyBorder="1" applyAlignment="1">
      <alignment horizontal="right" vertical="top" wrapText="1"/>
    </xf>
    <xf numFmtId="4" fontId="38" fillId="13" borderId="33" xfId="0" applyNumberFormat="1" applyFont="1" applyFill="1" applyBorder="1" applyAlignment="1">
      <alignment horizontal="right" vertical="top" wrapText="1"/>
    </xf>
    <xf numFmtId="0" fontId="38" fillId="3" borderId="0" xfId="0" applyFont="1" applyFill="1" applyAlignment="1">
      <alignment horizontal="right" vertical="top" wrapText="1"/>
    </xf>
    <xf numFmtId="4" fontId="38" fillId="3" borderId="0" xfId="0" applyNumberFormat="1" applyFont="1" applyFill="1" applyAlignment="1">
      <alignment horizontal="right" vertical="top" wrapText="1"/>
    </xf>
    <xf numFmtId="0" fontId="38" fillId="3" borderId="0" xfId="0" applyFont="1" applyFill="1" applyAlignment="1">
      <alignment horizontal="right" vertical="top" wrapText="1"/>
    </xf>
    <xf numFmtId="166" fontId="39" fillId="3" borderId="0" xfId="0" applyNumberFormat="1" applyFont="1" applyFill="1" applyAlignment="1">
      <alignment horizontal="right" vertical="top" wrapText="1"/>
    </xf>
    <xf numFmtId="4" fontId="39" fillId="3" borderId="0" xfId="0" applyNumberFormat="1" applyFont="1" applyFill="1" applyAlignment="1">
      <alignment horizontal="right" vertical="top" wrapText="1"/>
    </xf>
    <xf numFmtId="0" fontId="37" fillId="11" borderId="36" xfId="0" applyFont="1" applyFill="1" applyBorder="1" applyAlignment="1">
      <alignment horizontal="left" vertical="top" wrapText="1"/>
    </xf>
    <xf numFmtId="0" fontId="38" fillId="14" borderId="33" xfId="0" applyFont="1" applyFill="1" applyBorder="1" applyAlignment="1">
      <alignment horizontal="left" vertical="top" wrapText="1"/>
    </xf>
    <xf numFmtId="0" fontId="38" fillId="14" borderId="33" xfId="0" applyFont="1" applyFill="1" applyBorder="1" applyAlignment="1">
      <alignment horizontal="right" vertical="top" wrapText="1"/>
    </xf>
    <xf numFmtId="0" fontId="38" fillId="14" borderId="33" xfId="0" applyFont="1" applyFill="1" applyBorder="1" applyAlignment="1">
      <alignment horizontal="left" vertical="top" wrapText="1"/>
    </xf>
    <xf numFmtId="0" fontId="38" fillId="14" borderId="33" xfId="0" applyFont="1" applyFill="1" applyBorder="1" applyAlignment="1">
      <alignment horizontal="center" vertical="top" wrapText="1"/>
    </xf>
    <xf numFmtId="166" fontId="38" fillId="14" borderId="33" xfId="0" applyNumberFormat="1" applyFont="1" applyFill="1" applyBorder="1" applyAlignment="1">
      <alignment horizontal="right" vertical="top" wrapText="1"/>
    </xf>
    <xf numFmtId="4" fontId="38" fillId="14" borderId="33" xfId="0" applyNumberFormat="1" applyFont="1" applyFill="1" applyBorder="1" applyAlignment="1">
      <alignment horizontal="right" vertical="top" wrapText="1"/>
    </xf>
    <xf numFmtId="0" fontId="37" fillId="12" borderId="33" xfId="0" applyFont="1" applyFill="1" applyBorder="1" applyAlignment="1">
      <alignment horizontal="left" vertical="top" wrapText="1"/>
    </xf>
    <xf numFmtId="166" fontId="37" fillId="12" borderId="33" xfId="0" applyNumberFormat="1" applyFont="1" applyFill="1" applyBorder="1" applyAlignment="1">
      <alignment horizontal="right" vertical="top" wrapText="1"/>
    </xf>
    <xf numFmtId="0" fontId="6" fillId="3" borderId="0" xfId="0" applyFont="1" applyFill="1" applyAlignment="1">
      <alignment horizontal="right" vertical="top" wrapText="1"/>
    </xf>
    <xf numFmtId="4" fontId="6" fillId="3" borderId="0" xfId="0" applyNumberFormat="1" applyFont="1" applyFill="1" applyAlignment="1">
      <alignment horizontal="right" vertical="top" wrapText="1"/>
    </xf>
    <xf numFmtId="0" fontId="6" fillId="3" borderId="0" xfId="0" applyFont="1" applyFill="1" applyAlignment="1">
      <alignment horizontal="right" vertical="top" wrapText="1"/>
    </xf>
    <xf numFmtId="166" fontId="7" fillId="3" borderId="0" xfId="0" applyNumberFormat="1" applyFont="1" applyFill="1" applyAlignment="1">
      <alignment horizontal="right" vertical="top" wrapText="1"/>
    </xf>
    <xf numFmtId="4" fontId="7" fillId="3" borderId="0" xfId="0" applyNumberFormat="1" applyFont="1" applyFill="1" applyAlignment="1">
      <alignment horizontal="right" vertical="top" wrapText="1"/>
    </xf>
    <xf numFmtId="0" fontId="39" fillId="3" borderId="0" xfId="0" applyFont="1" applyFill="1" applyAlignment="1">
      <alignment vertical="top" wrapText="1"/>
    </xf>
    <xf numFmtId="170" fontId="39" fillId="3" borderId="0" xfId="0" applyNumberFormat="1" applyFont="1" applyFill="1" applyAlignment="1">
      <alignment vertical="top" wrapText="1"/>
    </xf>
  </cellXfs>
  <cellStyles count="5">
    <cellStyle name="Hiperlink" xfId="3" builtinId="8"/>
    <cellStyle name="Moeda" xfId="1" builtinId="4"/>
    <cellStyle name="Normal" xfId="0" builtinId="0"/>
    <cellStyle name="Normal 2 2" xfId="4" xr:uid="{581802BB-05EC-4657-8AF3-1D2C834CDC66}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2501152</xdr:colOff>
      <xdr:row>11</xdr:row>
      <xdr:rowOff>125507</xdr:rowOff>
    </xdr:from>
    <xdr:to>
      <xdr:col>2</xdr:col>
      <xdr:colOff>4324237</xdr:colOff>
      <xdr:row>12</xdr:row>
      <xdr:rowOff>720452</xdr:rowOff>
    </xdr:to>
    <xdr:pic>
      <xdr:nvPicPr>
        <xdr:cNvPr id="4" name="Imagem 3" descr="Prefeitura de Pouso Alegre">
          <a:extLst>
            <a:ext uri="{FF2B5EF4-FFF2-40B4-BE49-F238E27FC236}">
              <a16:creationId xmlns:a16="http://schemas.microsoft.com/office/drawing/2014/main" id="{D33C9C04-E6CD-4CB7-9889-B58F3136F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5764" y="4957483"/>
          <a:ext cx="1832610" cy="783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21</xdr:row>
      <xdr:rowOff>114300</xdr:rowOff>
    </xdr:to>
    <xdr:sp macro="" textlink="">
      <xdr:nvSpPr>
        <xdr:cNvPr id="1025" name="AutoShape 1" descr="Santa Rita do Sapucaí - Prefeitura Municipal de Santa Rita do Sapucaí">
          <a:extLst>
            <a:ext uri="{FF2B5EF4-FFF2-40B4-BE49-F238E27FC236}">
              <a16:creationId xmlns:a16="http://schemas.microsoft.com/office/drawing/2014/main" id="{B737771C-D27B-44C4-87BD-295C042BC0DA}"/>
            </a:ext>
          </a:extLst>
        </xdr:cNvPr>
        <xdr:cNvSpPr>
          <a:spLocks noChangeAspect="1" noChangeArrowheads="1"/>
        </xdr:cNvSpPr>
      </xdr:nvSpPr>
      <xdr:spPr bwMode="auto">
        <a:xfrm>
          <a:off x="2385060" y="754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23</xdr:row>
      <xdr:rowOff>114300</xdr:rowOff>
    </xdr:to>
    <xdr:sp macro="" textlink="">
      <xdr:nvSpPr>
        <xdr:cNvPr id="1026" name="AutoShape 2" descr="Santa Rita do Sapucaí - Prefeitura Municipal de Santa Rita do Sapucaí">
          <a:extLst>
            <a:ext uri="{FF2B5EF4-FFF2-40B4-BE49-F238E27FC236}">
              <a16:creationId xmlns:a16="http://schemas.microsoft.com/office/drawing/2014/main" id="{F557BB83-CC31-4713-8045-E5A29CF81342}"/>
            </a:ext>
          </a:extLst>
        </xdr:cNvPr>
        <xdr:cNvSpPr>
          <a:spLocks noChangeAspect="1" noChangeArrowheads="1"/>
        </xdr:cNvSpPr>
      </xdr:nvSpPr>
      <xdr:spPr bwMode="auto">
        <a:xfrm>
          <a:off x="238506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304800</xdr:colOff>
      <xdr:row>22</xdr:row>
      <xdr:rowOff>114300</xdr:rowOff>
    </xdr:to>
    <xdr:sp macro="" textlink="">
      <xdr:nvSpPr>
        <xdr:cNvPr id="1027" name="AutoShape 3" descr="Santa Rita do Sapucaí - Prefeitura Municipal de Santa Rita do Sapucaí">
          <a:extLst>
            <a:ext uri="{FF2B5EF4-FFF2-40B4-BE49-F238E27FC236}">
              <a16:creationId xmlns:a16="http://schemas.microsoft.com/office/drawing/2014/main" id="{A5D8071C-231D-472E-AEAA-312C00C88DC0}"/>
            </a:ext>
          </a:extLst>
        </xdr:cNvPr>
        <xdr:cNvSpPr>
          <a:spLocks noChangeAspect="1" noChangeArrowheads="1"/>
        </xdr:cNvSpPr>
      </xdr:nvSpPr>
      <xdr:spPr bwMode="auto">
        <a:xfrm>
          <a:off x="13868400" y="792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2438400</xdr:colOff>
      <xdr:row>15</xdr:row>
      <xdr:rowOff>17928</xdr:rowOff>
    </xdr:from>
    <xdr:to>
      <xdr:col>2</xdr:col>
      <xdr:colOff>4231341</xdr:colOff>
      <xdr:row>15</xdr:row>
      <xdr:rowOff>822279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3B8F57-8F87-4CBC-AC30-EB5373F03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3012" y="6158752"/>
          <a:ext cx="1792941" cy="8081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130074</xdr:colOff>
      <xdr:row>3</xdr:row>
      <xdr:rowOff>30605</xdr:rowOff>
    </xdr:from>
    <xdr:ext cx="1479652" cy="483746"/>
    <xdr:pic>
      <xdr:nvPicPr>
        <xdr:cNvPr id="2" name="Imagem 1">
          <a:extLst>
            <a:ext uri="{FF2B5EF4-FFF2-40B4-BE49-F238E27FC236}">
              <a16:creationId xmlns:a16="http://schemas.microsoft.com/office/drawing/2014/main" id="{DE7012BF-ADB5-4C47-8C3C-BC0594499B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74" y="887855"/>
          <a:ext cx="1479652" cy="483746"/>
        </a:xfrm>
        <a:prstGeom prst="rect">
          <a:avLst/>
        </a:prstGeom>
      </xdr:spPr>
    </xdr:pic>
    <xdr:clientData/>
  </xdr:oneCellAnchor>
  <xdr:twoCellAnchor editAs="oneCell">
    <xdr:from>
      <xdr:col>6</xdr:col>
      <xdr:colOff>189655</xdr:colOff>
      <xdr:row>2</xdr:row>
      <xdr:rowOff>220979</xdr:rowOff>
    </xdr:from>
    <xdr:to>
      <xdr:col>7</xdr:col>
      <xdr:colOff>951917</xdr:colOff>
      <xdr:row>3</xdr:row>
      <xdr:rowOff>629683</xdr:rowOff>
    </xdr:to>
    <xdr:pic>
      <xdr:nvPicPr>
        <xdr:cNvPr id="4" name="Imagem 3" descr="Prefeitura de Pouso Alegre">
          <a:extLst>
            <a:ext uri="{FF2B5EF4-FFF2-40B4-BE49-F238E27FC236}">
              <a16:creationId xmlns:a16="http://schemas.microsoft.com/office/drawing/2014/main" id="{294640FD-DAA7-4A59-9DC9-B8CC9504E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1980" y="830579"/>
          <a:ext cx="1505212" cy="648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597988</xdr:colOff>
      <xdr:row>3</xdr:row>
      <xdr:rowOff>33565</xdr:rowOff>
    </xdr:from>
    <xdr:ext cx="1986042" cy="793024"/>
    <xdr:pic>
      <xdr:nvPicPr>
        <xdr:cNvPr id="4" name="Imagem 3">
          <a:extLst>
            <a:ext uri="{FF2B5EF4-FFF2-40B4-BE49-F238E27FC236}">
              <a16:creationId xmlns:a16="http://schemas.microsoft.com/office/drawing/2014/main" id="{4AE0EC2F-1BE6-4CC4-A978-60965033FA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988" y="970190"/>
          <a:ext cx="1986042" cy="793024"/>
        </a:xfrm>
        <a:prstGeom prst="rect">
          <a:avLst/>
        </a:prstGeom>
      </xdr:spPr>
    </xdr:pic>
    <xdr:clientData/>
  </xdr:oneCellAnchor>
  <xdr:twoCellAnchor editAs="oneCell">
    <xdr:from>
      <xdr:col>6</xdr:col>
      <xdr:colOff>385082</xdr:colOff>
      <xdr:row>2</xdr:row>
      <xdr:rowOff>163285</xdr:rowOff>
    </xdr:from>
    <xdr:to>
      <xdr:col>8</xdr:col>
      <xdr:colOff>512713</xdr:colOff>
      <xdr:row>4</xdr:row>
      <xdr:rowOff>249</xdr:rowOff>
    </xdr:to>
    <xdr:pic>
      <xdr:nvPicPr>
        <xdr:cNvPr id="6" name="Imagem 5" descr="Prefeitura de Pouso Alegre">
          <a:extLst>
            <a:ext uri="{FF2B5EF4-FFF2-40B4-BE49-F238E27FC236}">
              <a16:creationId xmlns:a16="http://schemas.microsoft.com/office/drawing/2014/main" id="{54DDB607-EDF2-4B7E-B484-F5D036A4E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8618" y="843642"/>
          <a:ext cx="2168611" cy="956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65304</xdr:colOff>
      <xdr:row>2</xdr:row>
      <xdr:rowOff>236220</xdr:rowOff>
    </xdr:from>
    <xdr:ext cx="2258796" cy="922019"/>
    <xdr:pic>
      <xdr:nvPicPr>
        <xdr:cNvPr id="4" name="Imagem 3">
          <a:extLst>
            <a:ext uri="{FF2B5EF4-FFF2-40B4-BE49-F238E27FC236}">
              <a16:creationId xmlns:a16="http://schemas.microsoft.com/office/drawing/2014/main" id="{5EB3C332-810A-4F39-B31D-6F08E1A5EB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04" y="721995"/>
          <a:ext cx="2258796" cy="922019"/>
        </a:xfrm>
        <a:prstGeom prst="rect">
          <a:avLst/>
        </a:prstGeom>
      </xdr:spPr>
    </xdr:pic>
    <xdr:clientData/>
  </xdr:oneCellAnchor>
  <xdr:twoCellAnchor editAs="oneCell">
    <xdr:from>
      <xdr:col>4</xdr:col>
      <xdr:colOff>194309</xdr:colOff>
      <xdr:row>2</xdr:row>
      <xdr:rowOff>219466</xdr:rowOff>
    </xdr:from>
    <xdr:to>
      <xdr:col>6</xdr:col>
      <xdr:colOff>628649</xdr:colOff>
      <xdr:row>5</xdr:row>
      <xdr:rowOff>19050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34372176-9F7E-46D1-A6C1-6AEC85823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0884" y="705241"/>
          <a:ext cx="2339340" cy="992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391535</xdr:colOff>
      <xdr:row>3</xdr:row>
      <xdr:rowOff>193478</xdr:rowOff>
    </xdr:from>
    <xdr:ext cx="2075356" cy="770115"/>
    <xdr:pic>
      <xdr:nvPicPr>
        <xdr:cNvPr id="2" name="Imagem 1">
          <a:extLst>
            <a:ext uri="{FF2B5EF4-FFF2-40B4-BE49-F238E27FC236}">
              <a16:creationId xmlns:a16="http://schemas.microsoft.com/office/drawing/2014/main" id="{BB336D02-A5C1-4803-9969-8E457A9BEA3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535" y="943572"/>
          <a:ext cx="2075356" cy="770115"/>
        </a:xfrm>
        <a:prstGeom prst="rect">
          <a:avLst/>
        </a:prstGeom>
      </xdr:spPr>
    </xdr:pic>
    <xdr:clientData/>
  </xdr:oneCellAnchor>
  <xdr:twoCellAnchor editAs="oneCell">
    <xdr:from>
      <xdr:col>6</xdr:col>
      <xdr:colOff>147546</xdr:colOff>
      <xdr:row>3</xdr:row>
      <xdr:rowOff>219941</xdr:rowOff>
    </xdr:from>
    <xdr:to>
      <xdr:col>7</xdr:col>
      <xdr:colOff>987136</xdr:colOff>
      <xdr:row>4</xdr:row>
      <xdr:rowOff>108286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0780B6F4-D5DA-4B1F-A939-C58272FC9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7182" y="999259"/>
          <a:ext cx="1965272" cy="823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67684</xdr:colOff>
      <xdr:row>3</xdr:row>
      <xdr:rowOff>288728</xdr:rowOff>
    </xdr:from>
    <xdr:ext cx="2186565" cy="838397"/>
    <xdr:pic>
      <xdr:nvPicPr>
        <xdr:cNvPr id="2" name="Imagem 1">
          <a:extLst>
            <a:ext uri="{FF2B5EF4-FFF2-40B4-BE49-F238E27FC236}">
              <a16:creationId xmlns:a16="http://schemas.microsoft.com/office/drawing/2014/main" id="{E3C5BFDE-74DF-4E77-95EE-E37FC8DD01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84" y="1050728"/>
          <a:ext cx="2186565" cy="838397"/>
        </a:xfrm>
        <a:prstGeom prst="rect">
          <a:avLst/>
        </a:prstGeom>
      </xdr:spPr>
    </xdr:pic>
    <xdr:clientData/>
  </xdr:oneCellAnchor>
  <xdr:twoCellAnchor editAs="oneCell">
    <xdr:from>
      <xdr:col>6</xdr:col>
      <xdr:colOff>157071</xdr:colOff>
      <xdr:row>3</xdr:row>
      <xdr:rowOff>172316</xdr:rowOff>
    </xdr:from>
    <xdr:to>
      <xdr:col>7</xdr:col>
      <xdr:colOff>996661</xdr:colOff>
      <xdr:row>4</xdr:row>
      <xdr:rowOff>200025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C771EE87-357E-4A3B-BB6C-2FBF14B38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6521" y="943841"/>
          <a:ext cx="1963540" cy="961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259130</xdr:colOff>
      <xdr:row>3</xdr:row>
      <xdr:rowOff>340572</xdr:rowOff>
    </xdr:from>
    <xdr:ext cx="1836369" cy="671618"/>
    <xdr:pic>
      <xdr:nvPicPr>
        <xdr:cNvPr id="4" name="Imagem 3">
          <a:extLst>
            <a:ext uri="{FF2B5EF4-FFF2-40B4-BE49-F238E27FC236}">
              <a16:creationId xmlns:a16="http://schemas.microsoft.com/office/drawing/2014/main" id="{BC8B50A0-5370-47DF-BEC8-B2DAFD7363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130" y="1176655"/>
          <a:ext cx="1836369" cy="671618"/>
        </a:xfrm>
        <a:prstGeom prst="rect">
          <a:avLst/>
        </a:prstGeom>
      </xdr:spPr>
    </xdr:pic>
    <xdr:clientData/>
  </xdr:oneCellAnchor>
  <xdr:twoCellAnchor editAs="oneCell">
    <xdr:from>
      <xdr:col>6</xdr:col>
      <xdr:colOff>113151</xdr:colOff>
      <xdr:row>3</xdr:row>
      <xdr:rowOff>38101</xdr:rowOff>
    </xdr:from>
    <xdr:to>
      <xdr:col>7</xdr:col>
      <xdr:colOff>1115786</xdr:colOff>
      <xdr:row>4</xdr:row>
      <xdr:rowOff>230355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CF3E32EA-B9EE-472F-A4F9-2EB61034D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1258" y="881744"/>
          <a:ext cx="2295314" cy="967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sabotanica.com.br/forth-inseticida?utm_source=Site&amp;utm_medium=GoogleMerchant&amp;utm_campaign=GoogleMerchant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www.amazon.com.br/Forth-Fungicida-Conc-30-Ml/dp/B07TTTVWVS?source=ps-sl-shoppingads-lpcontext&amp;ref_=fplfs&amp;psc=1&amp;smid=A1ZZFT5FULY4LN" TargetMode="External"/><Relationship Id="rId7" Type="http://schemas.openxmlformats.org/officeDocument/2006/relationships/hyperlink" Target="https://www.amazon.com.br/Forth-Inseticida-Conc-30-Ml/dp/B07VGY8MVD?source=ps-sl-shoppingads-lpcontext&amp;ref_=fplfs&amp;psc=1&amp;smid=A1ZZFT5FULY4LN" TargetMode="External"/><Relationship Id="rId12" Type="http://schemas.openxmlformats.org/officeDocument/2006/relationships/hyperlink" Target="https://www.distribuidoracaue.com.br/saco-para-lixo-100l-com-100-unidades-prod.html" TargetMode="External"/><Relationship Id="rId2" Type="http://schemas.openxmlformats.org/officeDocument/2006/relationships/hyperlink" Target="https://www.centrooesterosasdodeserto.com.br/forth-fungicida-concentrado-30ml" TargetMode="External"/><Relationship Id="rId1" Type="http://schemas.openxmlformats.org/officeDocument/2006/relationships/hyperlink" Target="https://campodasorquideas.com.br/produto/forth-fungicida-concentrado-30ml/" TargetMode="External"/><Relationship Id="rId6" Type="http://schemas.openxmlformats.org/officeDocument/2006/relationships/hyperlink" Target="https://www.magazineluiza.com.br/formicida-po-40-rosa-citromax-1-kg/p/af68g6jbj1/me/fmcd/?&amp;seller_id=imkazapdistribuidora" TargetMode="External"/><Relationship Id="rId11" Type="http://schemas.openxmlformats.org/officeDocument/2006/relationships/hyperlink" Target="https://sousalimp.com.br/produto/saco-plastico-para-lixo-100l-linha-reforcada/" TargetMode="External"/><Relationship Id="rId5" Type="http://schemas.openxmlformats.org/officeDocument/2006/relationships/hyperlink" Target="https://www.agrososal.com.br/dedetizacao/formicida-po-40-rosa-fipronil-citromax-1kg" TargetMode="External"/><Relationship Id="rId10" Type="http://schemas.openxmlformats.org/officeDocument/2006/relationships/hyperlink" Target="https://www.comerciodalimpeza.com.br/saco-para-lixo-100-litros-100-unds-super-reforcado?parceiro=6154&amp;variant_id=689" TargetMode="External"/><Relationship Id="rId4" Type="http://schemas.openxmlformats.org/officeDocument/2006/relationships/hyperlink" Target="https://www.leroymerlin.com.br/formicida-po-40-rosa-citromax-1-kg_1570692603?region=outros" TargetMode="External"/><Relationship Id="rId9" Type="http://schemas.openxmlformats.org/officeDocument/2006/relationships/hyperlink" Target="https://campodasorquideas.com.br/produto/forth-inseticida-concentrado-30ml/" TargetMode="External"/><Relationship Id="rId1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3"/>
  <sheetViews>
    <sheetView topLeftCell="C1" workbookViewId="0">
      <selection activeCell="C3" sqref="C3"/>
    </sheetView>
  </sheetViews>
  <sheetFormatPr defaultColWidth="9" defaultRowHeight="15" x14ac:dyDescent="0.2"/>
  <cols>
    <col min="1" max="1" width="9.125" style="15" customWidth="1"/>
    <col min="2" max="2" width="30.875" style="15" customWidth="1"/>
    <col min="3" max="3" width="106.875" style="17" bestFit="1" customWidth="1"/>
    <col min="4" max="4" width="21.75" style="16" customWidth="1"/>
    <col min="5" max="5" width="10" style="14" bestFit="1" customWidth="1"/>
    <col min="6" max="6" width="12.125" style="14" customWidth="1"/>
    <col min="7" max="7" width="9" style="9"/>
    <col min="8" max="8" width="18.75" style="9" customWidth="1"/>
    <col min="9" max="9" width="95.25" style="9" bestFit="1" customWidth="1"/>
    <col min="10" max="10" width="17.75" style="9" bestFit="1" customWidth="1"/>
    <col min="11" max="11" width="14.5" style="9" bestFit="1" customWidth="1"/>
    <col min="12" max="12" width="17.75" style="9" bestFit="1" customWidth="1"/>
    <col min="13" max="16384" width="9" style="9"/>
  </cols>
  <sheetData>
    <row r="1" spans="2:5" ht="46.15" customHeight="1" x14ac:dyDescent="0.2">
      <c r="B1" s="228" t="s">
        <v>24</v>
      </c>
      <c r="C1" s="228"/>
    </row>
    <row r="2" spans="2:5" ht="37.9" customHeight="1" x14ac:dyDescent="0.2">
      <c r="B2" s="23" t="s">
        <v>3</v>
      </c>
      <c r="C2" s="12" t="s">
        <v>730</v>
      </c>
      <c r="E2" s="16"/>
    </row>
    <row r="3" spans="2:5" ht="37.9" customHeight="1" x14ac:dyDescent="0.2">
      <c r="B3" s="23" t="s">
        <v>4</v>
      </c>
      <c r="C3" s="12" t="s">
        <v>580</v>
      </c>
      <c r="E3" s="16"/>
    </row>
    <row r="4" spans="2:5" ht="37.9" customHeight="1" x14ac:dyDescent="0.2">
      <c r="B4" s="23" t="s">
        <v>10</v>
      </c>
      <c r="C4" s="45">
        <f ca="1">TODAY()</f>
        <v>45040</v>
      </c>
      <c r="E4" s="16"/>
    </row>
    <row r="5" spans="2:5" ht="37.9" customHeight="1" x14ac:dyDescent="0.2">
      <c r="B5" s="23" t="s">
        <v>14</v>
      </c>
      <c r="C5" s="20">
        <v>0.33910000000000001</v>
      </c>
      <c r="E5" s="16"/>
    </row>
    <row r="6" spans="2:5" ht="37.9" customHeight="1" x14ac:dyDescent="0.2">
      <c r="B6" s="23" t="s">
        <v>15</v>
      </c>
      <c r="C6" s="20"/>
      <c r="E6" s="16"/>
    </row>
    <row r="7" spans="2:5" ht="37.9" customHeight="1" x14ac:dyDescent="0.2">
      <c r="B7" s="23" t="s">
        <v>16</v>
      </c>
      <c r="C7" s="53" t="s">
        <v>479</v>
      </c>
      <c r="E7" s="16"/>
    </row>
    <row r="8" spans="2:5" ht="37.9" customHeight="1" x14ac:dyDescent="0.2">
      <c r="B8" s="23" t="s">
        <v>25</v>
      </c>
      <c r="C8" s="12" t="s">
        <v>19</v>
      </c>
      <c r="E8" s="16"/>
    </row>
    <row r="9" spans="2:5" ht="37.9" customHeight="1" x14ac:dyDescent="0.2">
      <c r="B9" s="23" t="s">
        <v>17</v>
      </c>
      <c r="C9" s="12" t="s">
        <v>18</v>
      </c>
      <c r="E9" s="16"/>
    </row>
    <row r="11" spans="2:5" x14ac:dyDescent="0.2">
      <c r="B11" s="19"/>
      <c r="C11" s="18"/>
      <c r="D11" s="14"/>
    </row>
    <row r="12" spans="2:5" x14ac:dyDescent="0.2">
      <c r="B12" s="229" t="s">
        <v>26</v>
      </c>
      <c r="C12" s="230"/>
      <c r="D12" s="14"/>
    </row>
    <row r="13" spans="2:5" ht="58.9" customHeight="1" x14ac:dyDescent="0.2">
      <c r="B13" s="21"/>
      <c r="C13" s="22"/>
    </row>
    <row r="15" spans="2:5" x14ac:dyDescent="0.2">
      <c r="B15" s="231" t="s">
        <v>27</v>
      </c>
      <c r="C15" s="232"/>
    </row>
    <row r="16" spans="2:5" ht="66.599999999999994" customHeight="1" x14ac:dyDescent="0.2">
      <c r="B16" s="21"/>
      <c r="C16" s="22"/>
    </row>
    <row r="20" spans="3:7" x14ac:dyDescent="0.2">
      <c r="C20" s="9"/>
    </row>
    <row r="21" spans="3:7" x14ac:dyDescent="0.2">
      <c r="C21"/>
    </row>
    <row r="22" spans="3:7" x14ac:dyDescent="0.2">
      <c r="G22"/>
    </row>
    <row r="23" spans="3:7" x14ac:dyDescent="0.2">
      <c r="C23"/>
    </row>
  </sheetData>
  <mergeCells count="3">
    <mergeCell ref="B1:C1"/>
    <mergeCell ref="B12:C12"/>
    <mergeCell ref="B15:C15"/>
  </mergeCells>
  <phoneticPr fontId="10" type="noConversion"/>
  <pageMargins left="0.51181102362204722" right="0.51181102362204722" top="0.78740157480314965" bottom="0.78740157480314965" header="0.31496062992125984" footer="0.31496062992125984"/>
  <pageSetup paperSize="9" scale="73" fitToHeight="0" orientation="landscape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6"/>
  <sheetViews>
    <sheetView view="pageBreakPreview" topLeftCell="A331" zoomScale="85" zoomScaleNormal="70" zoomScaleSheetLayoutView="85" workbookViewId="0">
      <selection activeCell="B361" sqref="B361"/>
    </sheetView>
  </sheetViews>
  <sheetFormatPr defaultColWidth="9" defaultRowHeight="15" x14ac:dyDescent="0.2"/>
  <cols>
    <col min="1" max="1" width="7.125" style="333" bestFit="1" customWidth="1"/>
    <col min="2" max="2" width="16.25" style="61" customWidth="1"/>
    <col min="3" max="3" width="33.5" style="147" bestFit="1" customWidth="1"/>
    <col min="4" max="4" width="11.625" style="124" bestFit="1" customWidth="1"/>
    <col min="5" max="5" width="9.125" style="73" bestFit="1" customWidth="1"/>
    <col min="6" max="6" width="16.625" style="121" customWidth="1"/>
    <col min="7" max="7" width="9.625" style="118" bestFit="1" customWidth="1"/>
    <col min="8" max="8" width="14.5" style="119" customWidth="1"/>
    <col min="9" max="9" width="12" style="4" bestFit="1" customWidth="1"/>
    <col min="10" max="10" width="17.75" style="4" bestFit="1" customWidth="1"/>
    <col min="11" max="11" width="14.5" style="4" bestFit="1" customWidth="1"/>
    <col min="12" max="12" width="17.75" style="4" bestFit="1" customWidth="1"/>
    <col min="13" max="16384" width="9" style="4"/>
  </cols>
  <sheetData>
    <row r="1" spans="1:8" ht="24" customHeight="1" thickTop="1" thickBot="1" x14ac:dyDescent="0.25">
      <c r="A1" s="241" t="s">
        <v>28</v>
      </c>
      <c r="B1" s="241"/>
      <c r="C1" s="241"/>
      <c r="D1" s="241"/>
      <c r="E1" s="241"/>
      <c r="F1" s="242"/>
      <c r="G1" s="120" t="s">
        <v>3</v>
      </c>
      <c r="H1" s="54" t="str">
        <f>DADOS!C2</f>
        <v>R05</v>
      </c>
    </row>
    <row r="2" spans="1:8" ht="24" customHeight="1" thickTop="1" thickBot="1" x14ac:dyDescent="0.25">
      <c r="A2" s="243"/>
      <c r="B2" s="243"/>
      <c r="C2" s="243"/>
      <c r="D2" s="243"/>
      <c r="E2" s="243"/>
      <c r="F2" s="244"/>
      <c r="G2" s="120" t="s">
        <v>10</v>
      </c>
      <c r="H2" s="55">
        <f ca="1">DADOS!C4</f>
        <v>45040</v>
      </c>
    </row>
    <row r="3" spans="1:8" ht="20.25" customHeight="1" thickTop="1" x14ac:dyDescent="0.2">
      <c r="A3" s="248" t="s">
        <v>11</v>
      </c>
      <c r="B3" s="249"/>
      <c r="C3" s="160" t="s">
        <v>12</v>
      </c>
      <c r="D3" s="123"/>
      <c r="G3" s="82" t="s">
        <v>9</v>
      </c>
      <c r="H3" s="79"/>
    </row>
    <row r="4" spans="1:8" ht="50.45" customHeight="1" thickBot="1" x14ac:dyDescent="0.25">
      <c r="A4" s="325"/>
      <c r="B4" s="81"/>
      <c r="C4" s="245" t="str">
        <f>DADOS!C3</f>
        <v>MANUTENÇÃO E CONSERVAÇÃO DE LOUGRADOUROS PUBLICOS</v>
      </c>
      <c r="D4" s="246"/>
      <c r="E4" s="246"/>
      <c r="F4" s="247"/>
      <c r="G4" s="83"/>
      <c r="H4" s="80"/>
    </row>
    <row r="5" spans="1:8" ht="7.9" customHeight="1" thickTop="1" thickBot="1" x14ac:dyDescent="0.25">
      <c r="A5" s="326"/>
      <c r="B5" s="56"/>
      <c r="C5" s="146"/>
      <c r="D5" s="57"/>
      <c r="E5" s="148"/>
      <c r="F5" s="150"/>
      <c r="G5" s="116"/>
      <c r="H5" s="116"/>
    </row>
    <row r="6" spans="1:8" s="58" customFormat="1" ht="36" customHeight="1" thickTop="1" thickBot="1" x14ac:dyDescent="0.25">
      <c r="A6" s="250" t="str">
        <f>A1&amp;" DE PROJETO EXECUTIVO - "&amp;C4</f>
        <v>MEMORIAL DE CÁLCULO DE PROJETO EXECUTIVO - MANUTENÇÃO E CONSERVAÇÃO DE LOUGRADOUROS PUBLICOS</v>
      </c>
      <c r="B6" s="250"/>
      <c r="C6" s="250"/>
      <c r="D6" s="250"/>
      <c r="E6" s="250"/>
      <c r="F6" s="250"/>
      <c r="G6" s="250"/>
      <c r="H6" s="250"/>
    </row>
    <row r="7" spans="1:8" ht="12.75" customHeight="1" thickTop="1" thickBot="1" x14ac:dyDescent="0.25">
      <c r="A7" s="251"/>
      <c r="B7" s="251"/>
      <c r="C7" s="251"/>
      <c r="D7" s="251"/>
      <c r="E7" s="251"/>
      <c r="F7" s="251"/>
      <c r="G7" s="251"/>
      <c r="H7" s="251"/>
    </row>
    <row r="8" spans="1:8" s="128" customFormat="1" ht="16.149999999999999" customHeight="1" thickBot="1" x14ac:dyDescent="0.25">
      <c r="A8" s="327">
        <v>1</v>
      </c>
      <c r="B8" s="234" t="s">
        <v>439</v>
      </c>
      <c r="C8" s="234"/>
      <c r="D8" s="234"/>
      <c r="E8" s="234"/>
      <c r="F8" s="234"/>
      <c r="G8" s="234"/>
      <c r="H8" s="234"/>
    </row>
    <row r="9" spans="1:8" s="73" customFormat="1" ht="15.75" x14ac:dyDescent="0.2">
      <c r="A9" s="328" t="s">
        <v>322</v>
      </c>
      <c r="B9" s="233" t="s">
        <v>443</v>
      </c>
      <c r="C9" s="233"/>
      <c r="D9" s="233"/>
      <c r="E9" s="233"/>
      <c r="F9" s="233"/>
      <c r="G9" s="233"/>
      <c r="H9" s="233"/>
    </row>
    <row r="10" spans="1:8" s="188" customFormat="1" ht="15.75" x14ac:dyDescent="0.2">
      <c r="A10" s="329"/>
      <c r="B10" s="74"/>
      <c r="C10" s="23"/>
      <c r="D10" s="60"/>
      <c r="E10" s="52"/>
      <c r="F10" s="122"/>
      <c r="G10" s="144"/>
      <c r="H10" s="144"/>
    </row>
    <row r="11" spans="1:8" s="188" customFormat="1" ht="15.75" x14ac:dyDescent="0.2">
      <c r="A11" s="329"/>
      <c r="B11" s="74"/>
      <c r="C11" s="19" t="s">
        <v>29</v>
      </c>
      <c r="D11" s="62">
        <v>1</v>
      </c>
      <c r="E11" s="71" t="s">
        <v>324</v>
      </c>
      <c r="F11" s="122"/>
      <c r="G11" s="144"/>
      <c r="H11" s="144"/>
    </row>
    <row r="12" spans="1:8" s="188" customFormat="1" ht="15.75" x14ac:dyDescent="0.2">
      <c r="A12" s="329"/>
      <c r="B12" s="74"/>
      <c r="C12" s="19" t="s">
        <v>43</v>
      </c>
      <c r="D12" s="62">
        <v>12</v>
      </c>
      <c r="E12" s="71" t="s">
        <v>46</v>
      </c>
      <c r="F12" s="122"/>
      <c r="G12" s="144"/>
      <c r="H12" s="144"/>
    </row>
    <row r="13" spans="1:8" s="78" customFormat="1" ht="16.5" thickBot="1" x14ac:dyDescent="0.25">
      <c r="A13" s="330"/>
      <c r="B13" s="75"/>
      <c r="C13" s="76" t="s">
        <v>0</v>
      </c>
      <c r="D13" s="77">
        <v>12</v>
      </c>
      <c r="E13" s="75" t="s">
        <v>46</v>
      </c>
      <c r="F13" s="151"/>
      <c r="G13" s="117"/>
      <c r="H13" s="117"/>
    </row>
    <row r="14" spans="1:8" s="73" customFormat="1" ht="15.75" x14ac:dyDescent="0.2">
      <c r="A14" s="328" t="s">
        <v>328</v>
      </c>
      <c r="B14" s="233" t="s">
        <v>441</v>
      </c>
      <c r="C14" s="233"/>
      <c r="D14" s="233"/>
      <c r="E14" s="233"/>
      <c r="F14" s="233"/>
      <c r="G14" s="233"/>
      <c r="H14" s="233"/>
    </row>
    <row r="15" spans="1:8" s="188" customFormat="1" ht="15.75" x14ac:dyDescent="0.2">
      <c r="A15" s="329"/>
      <c r="B15" s="74"/>
      <c r="C15" s="23"/>
      <c r="D15" s="60"/>
      <c r="E15" s="52"/>
      <c r="F15" s="122"/>
      <c r="G15" s="144"/>
      <c r="H15" s="144"/>
    </row>
    <row r="16" spans="1:8" s="188" customFormat="1" ht="15.75" x14ac:dyDescent="0.2">
      <c r="A16" s="329"/>
      <c r="B16" s="74"/>
      <c r="C16" s="19" t="s">
        <v>29</v>
      </c>
      <c r="D16" s="62">
        <v>1</v>
      </c>
      <c r="E16" s="71" t="s">
        <v>73</v>
      </c>
      <c r="F16" s="122"/>
      <c r="G16" s="144"/>
      <c r="H16" s="144"/>
    </row>
    <row r="17" spans="1:8" s="188" customFormat="1" ht="15.75" x14ac:dyDescent="0.2">
      <c r="A17" s="329"/>
      <c r="B17" s="74"/>
      <c r="C17" s="19" t="s">
        <v>43</v>
      </c>
      <c r="D17" s="62">
        <v>12</v>
      </c>
      <c r="E17" s="71" t="s">
        <v>46</v>
      </c>
      <c r="F17" s="122"/>
      <c r="G17" s="144"/>
      <c r="H17" s="144"/>
    </row>
    <row r="18" spans="1:8" s="78" customFormat="1" ht="16.5" thickBot="1" x14ac:dyDescent="0.25">
      <c r="A18" s="330"/>
      <c r="B18" s="75"/>
      <c r="C18" s="76" t="s">
        <v>0</v>
      </c>
      <c r="D18" s="77">
        <f>D16*D17</f>
        <v>12</v>
      </c>
      <c r="E18" s="75" t="s">
        <v>46</v>
      </c>
      <c r="F18" s="151"/>
      <c r="G18" s="117"/>
      <c r="H18" s="117"/>
    </row>
    <row r="19" spans="1:8" s="73" customFormat="1" ht="15.75" x14ac:dyDescent="0.2">
      <c r="A19" s="328" t="s">
        <v>329</v>
      </c>
      <c r="B19" s="233" t="s">
        <v>442</v>
      </c>
      <c r="C19" s="233"/>
      <c r="D19" s="233"/>
      <c r="E19" s="233"/>
      <c r="F19" s="233"/>
      <c r="G19" s="233"/>
      <c r="H19" s="233"/>
    </row>
    <row r="20" spans="1:8" s="188" customFormat="1" ht="15.75" x14ac:dyDescent="0.2">
      <c r="A20" s="329"/>
      <c r="B20" s="74"/>
      <c r="C20" s="23"/>
      <c r="D20" s="60"/>
      <c r="E20" s="52"/>
      <c r="F20" s="122"/>
      <c r="G20" s="144"/>
      <c r="H20" s="144"/>
    </row>
    <row r="21" spans="1:8" s="188" customFormat="1" ht="15.75" x14ac:dyDescent="0.2">
      <c r="A21" s="329"/>
      <c r="B21" s="74"/>
      <c r="C21" s="19" t="s">
        <v>29</v>
      </c>
      <c r="D21" s="62">
        <v>1</v>
      </c>
      <c r="E21" s="71" t="s">
        <v>324</v>
      </c>
      <c r="F21" s="122"/>
      <c r="G21" s="144"/>
      <c r="H21" s="144"/>
    </row>
    <row r="22" spans="1:8" s="188" customFormat="1" ht="15.75" x14ac:dyDescent="0.2">
      <c r="A22" s="329"/>
      <c r="B22" s="74"/>
      <c r="C22" s="19" t="s">
        <v>43</v>
      </c>
      <c r="D22" s="62">
        <v>12</v>
      </c>
      <c r="E22" s="71" t="s">
        <v>46</v>
      </c>
      <c r="F22" s="122"/>
      <c r="G22" s="144"/>
      <c r="H22" s="144"/>
    </row>
    <row r="23" spans="1:8" s="78" customFormat="1" ht="16.5" thickBot="1" x14ac:dyDescent="0.25">
      <c r="A23" s="330"/>
      <c r="B23" s="75"/>
      <c r="C23" s="76" t="s">
        <v>0</v>
      </c>
      <c r="D23" s="77">
        <v>12</v>
      </c>
      <c r="E23" s="75" t="s">
        <v>46</v>
      </c>
      <c r="F23" s="151"/>
      <c r="G23" s="117"/>
      <c r="H23" s="117"/>
    </row>
    <row r="24" spans="1:8" s="73" customFormat="1" ht="15.75" x14ac:dyDescent="0.2">
      <c r="A24" s="328" t="s">
        <v>330</v>
      </c>
      <c r="B24" s="233" t="s">
        <v>440</v>
      </c>
      <c r="C24" s="233"/>
      <c r="D24" s="233"/>
      <c r="E24" s="233"/>
      <c r="F24" s="233"/>
      <c r="G24" s="233"/>
      <c r="H24" s="233"/>
    </row>
    <row r="25" spans="1:8" s="188" customFormat="1" ht="15.75" x14ac:dyDescent="0.2">
      <c r="A25" s="329"/>
      <c r="B25" s="74"/>
      <c r="C25" s="23"/>
      <c r="D25" s="60"/>
      <c r="E25" s="52"/>
      <c r="F25" s="122"/>
      <c r="G25" s="144"/>
      <c r="H25" s="144"/>
    </row>
    <row r="26" spans="1:8" s="188" customFormat="1" ht="15.75" x14ac:dyDescent="0.2">
      <c r="A26" s="329"/>
      <c r="B26" s="74"/>
      <c r="C26" s="19" t="s">
        <v>29</v>
      </c>
      <c r="D26" s="62">
        <v>1</v>
      </c>
      <c r="E26" s="71" t="s">
        <v>73</v>
      </c>
      <c r="F26" s="122"/>
      <c r="G26" s="144"/>
      <c r="H26" s="144"/>
    </row>
    <row r="27" spans="1:8" s="188" customFormat="1" ht="15.75" x14ac:dyDescent="0.2">
      <c r="A27" s="329"/>
      <c r="B27" s="74"/>
      <c r="C27" s="19" t="s">
        <v>43</v>
      </c>
      <c r="D27" s="62">
        <v>12</v>
      </c>
      <c r="E27" s="71" t="s">
        <v>46</v>
      </c>
      <c r="F27" s="122"/>
      <c r="G27" s="144"/>
      <c r="H27" s="144"/>
    </row>
    <row r="28" spans="1:8" s="78" customFormat="1" ht="16.5" thickBot="1" x14ac:dyDescent="0.25">
      <c r="A28" s="330"/>
      <c r="B28" s="75"/>
      <c r="C28" s="76" t="s">
        <v>0</v>
      </c>
      <c r="D28" s="77">
        <f>D26*D27</f>
        <v>12</v>
      </c>
      <c r="E28" s="75" t="s">
        <v>46</v>
      </c>
      <c r="F28" s="151"/>
      <c r="G28" s="117"/>
      <c r="H28" s="117"/>
    </row>
    <row r="29" spans="1:8" s="73" customFormat="1" ht="15.75" x14ac:dyDescent="0.2">
      <c r="A29" s="328" t="s">
        <v>331</v>
      </c>
      <c r="B29" s="233" t="s">
        <v>446</v>
      </c>
      <c r="C29" s="233"/>
      <c r="D29" s="233"/>
      <c r="E29" s="233"/>
      <c r="F29" s="233"/>
      <c r="G29" s="233"/>
      <c r="H29" s="233"/>
    </row>
    <row r="30" spans="1:8" s="188" customFormat="1" ht="15.75" x14ac:dyDescent="0.2">
      <c r="A30" s="329"/>
      <c r="B30" s="74"/>
      <c r="C30" s="23"/>
      <c r="D30" s="60"/>
      <c r="E30" s="52"/>
      <c r="F30" s="122"/>
      <c r="G30" s="144"/>
      <c r="H30" s="144"/>
    </row>
    <row r="31" spans="1:8" s="188" customFormat="1" ht="15.75" x14ac:dyDescent="0.2">
      <c r="A31" s="329"/>
      <c r="B31" s="74"/>
      <c r="C31" s="19" t="s">
        <v>29</v>
      </c>
      <c r="D31" s="62">
        <v>2</v>
      </c>
      <c r="E31" s="71" t="s">
        <v>324</v>
      </c>
      <c r="F31" s="122"/>
      <c r="G31" s="144"/>
      <c r="H31" s="144"/>
    </row>
    <row r="32" spans="1:8" s="188" customFormat="1" ht="15.75" x14ac:dyDescent="0.2">
      <c r="A32" s="329"/>
      <c r="B32" s="74"/>
      <c r="C32" s="19" t="s">
        <v>43</v>
      </c>
      <c r="D32" s="62">
        <v>12</v>
      </c>
      <c r="E32" s="71" t="s">
        <v>46</v>
      </c>
      <c r="F32" s="122"/>
      <c r="G32" s="144"/>
      <c r="H32" s="144"/>
    </row>
    <row r="33" spans="1:8" s="78" customFormat="1" ht="16.5" thickBot="1" x14ac:dyDescent="0.25">
      <c r="A33" s="330"/>
      <c r="B33" s="75"/>
      <c r="C33" s="76" t="s">
        <v>0</v>
      </c>
      <c r="D33" s="77">
        <f>D31*D32</f>
        <v>24</v>
      </c>
      <c r="E33" s="75" t="s">
        <v>46</v>
      </c>
      <c r="F33" s="151"/>
      <c r="G33" s="117"/>
      <c r="H33" s="117"/>
    </row>
    <row r="34" spans="1:8" s="73" customFormat="1" ht="15.75" x14ac:dyDescent="0.2">
      <c r="A34" s="328" t="s">
        <v>332</v>
      </c>
      <c r="B34" s="233" t="s">
        <v>447</v>
      </c>
      <c r="C34" s="233"/>
      <c r="D34" s="233"/>
      <c r="E34" s="233"/>
      <c r="F34" s="233"/>
      <c r="G34" s="233"/>
      <c r="H34" s="233"/>
    </row>
    <row r="35" spans="1:8" s="188" customFormat="1" ht="15.75" x14ac:dyDescent="0.2">
      <c r="A35" s="329"/>
      <c r="B35" s="74"/>
      <c r="C35" s="23"/>
      <c r="D35" s="60"/>
      <c r="E35" s="52"/>
      <c r="F35" s="122"/>
      <c r="G35" s="144"/>
      <c r="H35" s="144"/>
    </row>
    <row r="36" spans="1:8" s="188" customFormat="1" ht="15.75" x14ac:dyDescent="0.2">
      <c r="A36" s="329"/>
      <c r="B36" s="74"/>
      <c r="C36" s="19" t="s">
        <v>29</v>
      </c>
      <c r="D36" s="62">
        <v>2</v>
      </c>
      <c r="E36" s="71" t="s">
        <v>324</v>
      </c>
      <c r="F36" s="122"/>
      <c r="G36" s="144"/>
      <c r="H36" s="144"/>
    </row>
    <row r="37" spans="1:8" s="188" customFormat="1" ht="15.75" x14ac:dyDescent="0.2">
      <c r="A37" s="329"/>
      <c r="B37" s="74"/>
      <c r="C37" s="19" t="s">
        <v>43</v>
      </c>
      <c r="D37" s="62">
        <v>12</v>
      </c>
      <c r="E37" s="71" t="s">
        <v>46</v>
      </c>
      <c r="F37" s="122"/>
      <c r="G37" s="144"/>
      <c r="H37" s="144"/>
    </row>
    <row r="38" spans="1:8" s="78" customFormat="1" ht="16.5" thickBot="1" x14ac:dyDescent="0.25">
      <c r="A38" s="330"/>
      <c r="B38" s="75"/>
      <c r="C38" s="76" t="s">
        <v>0</v>
      </c>
      <c r="D38" s="77">
        <f>D36*D37</f>
        <v>24</v>
      </c>
      <c r="E38" s="75" t="s">
        <v>46</v>
      </c>
      <c r="F38" s="151"/>
      <c r="G38" s="117"/>
      <c r="H38" s="117"/>
    </row>
    <row r="39" spans="1:8" s="73" customFormat="1" ht="15.75" x14ac:dyDescent="0.2">
      <c r="A39" s="328" t="s">
        <v>333</v>
      </c>
      <c r="B39" s="233" t="s">
        <v>482</v>
      </c>
      <c r="C39" s="233"/>
      <c r="D39" s="233"/>
      <c r="E39" s="233"/>
      <c r="F39" s="233"/>
      <c r="G39" s="233"/>
      <c r="H39" s="233"/>
    </row>
    <row r="40" spans="1:8" s="189" customFormat="1" ht="15.75" x14ac:dyDescent="0.2">
      <c r="A40" s="329"/>
      <c r="B40" s="74"/>
      <c r="C40" s="23"/>
      <c r="D40" s="60"/>
      <c r="E40" s="52"/>
      <c r="F40" s="122"/>
      <c r="G40" s="144"/>
      <c r="H40" s="144"/>
    </row>
    <row r="41" spans="1:8" s="189" customFormat="1" ht="15.75" x14ac:dyDescent="0.2">
      <c r="A41" s="329"/>
      <c r="B41" s="74"/>
      <c r="C41" s="19" t="s">
        <v>29</v>
      </c>
      <c r="D41" s="62">
        <v>1</v>
      </c>
      <c r="E41" s="71" t="s">
        <v>324</v>
      </c>
      <c r="F41" s="122"/>
      <c r="G41" s="144"/>
      <c r="H41" s="144"/>
    </row>
    <row r="42" spans="1:8" s="189" customFormat="1" ht="15.75" x14ac:dyDescent="0.2">
      <c r="A42" s="329"/>
      <c r="B42" s="74"/>
      <c r="C42" s="19" t="s">
        <v>43</v>
      </c>
      <c r="D42" s="62">
        <v>12</v>
      </c>
      <c r="E42" s="71" t="s">
        <v>46</v>
      </c>
      <c r="F42" s="122"/>
      <c r="G42" s="144"/>
      <c r="H42" s="144"/>
    </row>
    <row r="43" spans="1:8" s="78" customFormat="1" ht="16.5" thickBot="1" x14ac:dyDescent="0.25">
      <c r="A43" s="330"/>
      <c r="B43" s="75"/>
      <c r="C43" s="76" t="s">
        <v>0</v>
      </c>
      <c r="D43" s="77">
        <f>D41*D42</f>
        <v>12</v>
      </c>
      <c r="E43" s="75" t="s">
        <v>46</v>
      </c>
      <c r="F43" s="151"/>
      <c r="G43" s="117"/>
      <c r="H43" s="117"/>
    </row>
    <row r="44" spans="1:8" s="128" customFormat="1" ht="16.149999999999999" customHeight="1" thickBot="1" x14ac:dyDescent="0.25">
      <c r="A44" s="327">
        <v>2</v>
      </c>
      <c r="B44" s="234" t="s">
        <v>72</v>
      </c>
      <c r="C44" s="234"/>
      <c r="D44" s="234"/>
      <c r="E44" s="234"/>
      <c r="F44" s="234"/>
      <c r="G44" s="234"/>
      <c r="H44" s="234"/>
    </row>
    <row r="45" spans="1:8" s="5" customFormat="1" ht="16.5" thickBot="1" x14ac:dyDescent="0.25">
      <c r="A45" s="331" t="s">
        <v>334</v>
      </c>
      <c r="B45" s="237" t="s">
        <v>63</v>
      </c>
      <c r="C45" s="237"/>
      <c r="D45" s="237"/>
      <c r="E45" s="237"/>
      <c r="F45" s="237"/>
      <c r="G45" s="237"/>
      <c r="H45" s="237"/>
    </row>
    <row r="46" spans="1:8" s="73" customFormat="1" ht="15.75" x14ac:dyDescent="0.2">
      <c r="A46" s="328" t="s">
        <v>335</v>
      </c>
      <c r="B46" s="233" t="s">
        <v>601</v>
      </c>
      <c r="C46" s="233"/>
      <c r="D46" s="233"/>
      <c r="E46" s="233"/>
      <c r="F46" s="233"/>
      <c r="G46" s="233"/>
      <c r="H46" s="233"/>
    </row>
    <row r="47" spans="1:8" s="145" customFormat="1" ht="15.75" x14ac:dyDescent="0.2">
      <c r="A47" s="329"/>
      <c r="B47" s="74"/>
      <c r="C47" s="23"/>
      <c r="D47" s="60"/>
      <c r="E47" s="52"/>
      <c r="F47" s="122"/>
      <c r="G47" s="144"/>
      <c r="H47" s="144"/>
    </row>
    <row r="48" spans="1:8" s="157" customFormat="1" ht="15.75" x14ac:dyDescent="0.2">
      <c r="A48" s="329"/>
      <c r="B48" s="74"/>
      <c r="C48" s="19" t="s">
        <v>29</v>
      </c>
      <c r="D48" s="62">
        <v>1</v>
      </c>
      <c r="E48" s="71" t="s">
        <v>324</v>
      </c>
      <c r="F48" s="122"/>
      <c r="G48" s="144"/>
      <c r="H48" s="144"/>
    </row>
    <row r="49" spans="1:8" s="157" customFormat="1" ht="15.75" x14ac:dyDescent="0.2">
      <c r="A49" s="329"/>
      <c r="B49" s="74"/>
      <c r="C49" s="19" t="s">
        <v>43</v>
      </c>
      <c r="D49" s="62">
        <v>12</v>
      </c>
      <c r="E49" s="71" t="s">
        <v>46</v>
      </c>
      <c r="F49" s="122"/>
      <c r="G49" s="144"/>
      <c r="H49" s="144"/>
    </row>
    <row r="50" spans="1:8" s="78" customFormat="1" ht="16.5" thickBot="1" x14ac:dyDescent="0.25">
      <c r="A50" s="330"/>
      <c r="B50" s="75"/>
      <c r="C50" s="76" t="s">
        <v>0</v>
      </c>
      <c r="D50" s="77">
        <v>12</v>
      </c>
      <c r="E50" s="75" t="s">
        <v>46</v>
      </c>
      <c r="F50" s="151"/>
      <c r="G50" s="117"/>
      <c r="H50" s="117"/>
    </row>
    <row r="51" spans="1:8" s="73" customFormat="1" ht="15.75" x14ac:dyDescent="0.2">
      <c r="A51" s="328" t="s">
        <v>336</v>
      </c>
      <c r="B51" s="233" t="s">
        <v>321</v>
      </c>
      <c r="C51" s="233"/>
      <c r="D51" s="233"/>
      <c r="E51" s="233"/>
      <c r="F51" s="233"/>
      <c r="G51" s="233"/>
      <c r="H51" s="233"/>
    </row>
    <row r="52" spans="1:8" s="145" customFormat="1" ht="15.75" x14ac:dyDescent="0.2">
      <c r="A52" s="329"/>
      <c r="B52" s="74"/>
      <c r="C52" s="23"/>
      <c r="D52" s="60"/>
      <c r="E52" s="52"/>
      <c r="F52" s="122"/>
      <c r="G52" s="144"/>
      <c r="H52" s="144"/>
    </row>
    <row r="53" spans="1:8" s="145" customFormat="1" ht="15.75" x14ac:dyDescent="0.2">
      <c r="A53" s="329"/>
      <c r="B53" s="74"/>
      <c r="C53" s="19" t="s">
        <v>29</v>
      </c>
      <c r="D53" s="62">
        <v>3</v>
      </c>
      <c r="E53" s="71" t="s">
        <v>73</v>
      </c>
      <c r="F53" s="122"/>
      <c r="G53" s="144"/>
      <c r="H53" s="144"/>
    </row>
    <row r="54" spans="1:8" s="145" customFormat="1" ht="15.75" x14ac:dyDescent="0.2">
      <c r="A54" s="329"/>
      <c r="B54" s="74"/>
      <c r="C54" s="19" t="s">
        <v>43</v>
      </c>
      <c r="D54" s="62">
        <v>12</v>
      </c>
      <c r="E54" s="71" t="s">
        <v>46</v>
      </c>
      <c r="F54" s="122"/>
      <c r="G54" s="144"/>
      <c r="H54" s="144"/>
    </row>
    <row r="55" spans="1:8" s="78" customFormat="1" ht="16.5" thickBot="1" x14ac:dyDescent="0.25">
      <c r="A55" s="330"/>
      <c r="B55" s="75"/>
      <c r="C55" s="76" t="s">
        <v>0</v>
      </c>
      <c r="D55" s="77">
        <f>D53*D54</f>
        <v>36</v>
      </c>
      <c r="E55" s="75" t="s">
        <v>46</v>
      </c>
      <c r="F55" s="151"/>
      <c r="G55" s="117"/>
      <c r="H55" s="117"/>
    </row>
    <row r="56" spans="1:8" s="73" customFormat="1" ht="15.75" x14ac:dyDescent="0.2">
      <c r="A56" s="328" t="s">
        <v>599</v>
      </c>
      <c r="B56" s="233" t="s">
        <v>323</v>
      </c>
      <c r="C56" s="233"/>
      <c r="D56" s="233"/>
      <c r="E56" s="233"/>
      <c r="F56" s="233"/>
      <c r="G56" s="233"/>
      <c r="H56" s="233"/>
    </row>
    <row r="57" spans="1:8" s="157" customFormat="1" ht="15.75" x14ac:dyDescent="0.2">
      <c r="A57" s="329"/>
      <c r="B57" s="74"/>
      <c r="C57" s="23"/>
      <c r="D57" s="60"/>
      <c r="E57" s="52"/>
      <c r="F57" s="122"/>
      <c r="G57" s="144"/>
      <c r="H57" s="144"/>
    </row>
    <row r="58" spans="1:8" s="157" customFormat="1" ht="15.75" x14ac:dyDescent="0.2">
      <c r="A58" s="329"/>
      <c r="B58" s="74"/>
      <c r="C58" s="19" t="s">
        <v>29</v>
      </c>
      <c r="D58" s="62">
        <v>1</v>
      </c>
      <c r="E58" s="71" t="s">
        <v>324</v>
      </c>
      <c r="F58" s="122"/>
      <c r="G58" s="144"/>
      <c r="H58" s="144"/>
    </row>
    <row r="59" spans="1:8" s="157" customFormat="1" ht="15.75" x14ac:dyDescent="0.2">
      <c r="A59" s="329"/>
      <c r="B59" s="74"/>
      <c r="C59" s="19" t="s">
        <v>43</v>
      </c>
      <c r="D59" s="62">
        <v>12</v>
      </c>
      <c r="E59" s="71" t="s">
        <v>46</v>
      </c>
      <c r="F59" s="122"/>
      <c r="G59" s="144"/>
      <c r="H59" s="144"/>
    </row>
    <row r="60" spans="1:8" s="78" customFormat="1" ht="16.5" thickBot="1" x14ac:dyDescent="0.25">
      <c r="A60" s="330"/>
      <c r="B60" s="75"/>
      <c r="C60" s="76" t="s">
        <v>0</v>
      </c>
      <c r="D60" s="77">
        <f>D58*D59</f>
        <v>12</v>
      </c>
      <c r="E60" s="75" t="s">
        <v>46</v>
      </c>
      <c r="F60" s="151"/>
      <c r="G60" s="117"/>
      <c r="H60" s="117"/>
    </row>
    <row r="61" spans="1:8" s="5" customFormat="1" ht="16.5" thickBot="1" x14ac:dyDescent="0.25">
      <c r="A61" s="331" t="s">
        <v>51</v>
      </c>
      <c r="B61" s="237" t="s">
        <v>71</v>
      </c>
      <c r="C61" s="237"/>
      <c r="D61" s="237"/>
      <c r="E61" s="237"/>
      <c r="F61" s="237"/>
      <c r="G61" s="237"/>
      <c r="H61" s="237"/>
    </row>
    <row r="62" spans="1:8" s="73" customFormat="1" ht="33.6" customHeight="1" x14ac:dyDescent="0.2">
      <c r="A62" s="328" t="s">
        <v>81</v>
      </c>
      <c r="B62" s="239" t="s">
        <v>611</v>
      </c>
      <c r="C62" s="239"/>
      <c r="D62" s="239"/>
      <c r="E62" s="239"/>
      <c r="F62" s="239"/>
      <c r="G62" s="239"/>
      <c r="H62" s="239"/>
    </row>
    <row r="63" spans="1:8" s="145" customFormat="1" ht="15.75" x14ac:dyDescent="0.2">
      <c r="A63" s="329"/>
      <c r="B63" s="74"/>
      <c r="C63" s="23"/>
      <c r="D63" s="60"/>
      <c r="E63" s="52"/>
      <c r="F63" s="122"/>
      <c r="G63" s="144"/>
      <c r="H63" s="144"/>
    </row>
    <row r="64" spans="1:8" s="145" customFormat="1" ht="15.75" x14ac:dyDescent="0.2">
      <c r="A64" s="329"/>
      <c r="B64" s="74"/>
      <c r="C64" s="19" t="s">
        <v>29</v>
      </c>
      <c r="D64" s="62">
        <v>1</v>
      </c>
      <c r="E64" s="71" t="s">
        <v>50</v>
      </c>
      <c r="F64" s="122"/>
      <c r="G64" s="144"/>
      <c r="H64" s="144"/>
    </row>
    <row r="65" spans="1:8" s="145" customFormat="1" ht="15.75" x14ac:dyDescent="0.2">
      <c r="A65" s="329"/>
      <c r="B65" s="74"/>
      <c r="C65" s="19" t="s">
        <v>43</v>
      </c>
      <c r="D65" s="62">
        <v>52</v>
      </c>
      <c r="E65" s="71" t="s">
        <v>64</v>
      </c>
      <c r="F65" s="122"/>
      <c r="G65" s="144"/>
      <c r="H65" s="144"/>
    </row>
    <row r="66" spans="1:8" s="145" customFormat="1" ht="15.75" x14ac:dyDescent="0.2">
      <c r="A66" s="329"/>
      <c r="B66" s="74"/>
      <c r="C66" s="19" t="s">
        <v>68</v>
      </c>
      <c r="D66" s="62">
        <v>44</v>
      </c>
      <c r="E66" s="71" t="s">
        <v>69</v>
      </c>
      <c r="F66" s="122"/>
      <c r="G66" s="144"/>
      <c r="H66" s="144"/>
    </row>
    <row r="67" spans="1:8" s="78" customFormat="1" ht="16.5" thickBot="1" x14ac:dyDescent="0.25">
      <c r="A67" s="330"/>
      <c r="B67" s="75"/>
      <c r="C67" s="76" t="s">
        <v>66</v>
      </c>
      <c r="D67" s="77">
        <f>D66*D65*D64</f>
        <v>2288</v>
      </c>
      <c r="E67" s="75" t="s">
        <v>69</v>
      </c>
      <c r="F67" s="151"/>
      <c r="G67" s="117"/>
      <c r="H67" s="117"/>
    </row>
    <row r="68" spans="1:8" s="73" customFormat="1" ht="33.6" customHeight="1" x14ac:dyDescent="0.2">
      <c r="A68" s="328" t="s">
        <v>82</v>
      </c>
      <c r="B68" s="239" t="s">
        <v>612</v>
      </c>
      <c r="C68" s="239"/>
      <c r="D68" s="239"/>
      <c r="E68" s="239"/>
      <c r="F68" s="239"/>
      <c r="G68" s="239"/>
      <c r="H68" s="239"/>
    </row>
    <row r="69" spans="1:8" s="145" customFormat="1" ht="15.75" x14ac:dyDescent="0.2">
      <c r="A69" s="329"/>
      <c r="B69" s="74"/>
      <c r="C69" s="23"/>
      <c r="D69" s="60"/>
      <c r="E69" s="52"/>
      <c r="F69" s="122"/>
      <c r="G69" s="144"/>
      <c r="H69" s="144"/>
    </row>
    <row r="70" spans="1:8" s="145" customFormat="1" ht="15.75" x14ac:dyDescent="0.2">
      <c r="A70" s="329"/>
      <c r="B70" s="74"/>
      <c r="C70" s="19" t="s">
        <v>29</v>
      </c>
      <c r="D70" s="62">
        <v>1</v>
      </c>
      <c r="E70" s="71" t="s">
        <v>50</v>
      </c>
      <c r="F70" s="122"/>
      <c r="G70" s="144"/>
      <c r="H70" s="144"/>
    </row>
    <row r="71" spans="1:8" s="145" customFormat="1" ht="15.75" x14ac:dyDescent="0.2">
      <c r="A71" s="329"/>
      <c r="B71" s="74"/>
      <c r="C71" s="19" t="s">
        <v>43</v>
      </c>
      <c r="D71" s="62">
        <v>52</v>
      </c>
      <c r="E71" s="71" t="s">
        <v>64</v>
      </c>
      <c r="F71" s="122"/>
      <c r="G71" s="144"/>
      <c r="H71" s="144"/>
    </row>
    <row r="72" spans="1:8" s="145" customFormat="1" ht="15.75" x14ac:dyDescent="0.2">
      <c r="A72" s="329"/>
      <c r="B72" s="74"/>
      <c r="C72" s="19" t="s">
        <v>65</v>
      </c>
      <c r="D72" s="62">
        <f>(7*24)-44</f>
        <v>124</v>
      </c>
      <c r="E72" s="71" t="s">
        <v>69</v>
      </c>
      <c r="F72" s="122"/>
      <c r="G72" s="144"/>
      <c r="H72" s="144"/>
    </row>
    <row r="73" spans="1:8" s="78" customFormat="1" ht="16.5" thickBot="1" x14ac:dyDescent="0.25">
      <c r="A73" s="330"/>
      <c r="B73" s="75"/>
      <c r="C73" s="76" t="s">
        <v>67</v>
      </c>
      <c r="D73" s="77">
        <f>D72*D71</f>
        <v>6448</v>
      </c>
      <c r="E73" s="75" t="s">
        <v>69</v>
      </c>
      <c r="F73" s="151"/>
      <c r="G73" s="117"/>
      <c r="H73" s="117"/>
    </row>
    <row r="74" spans="1:8" s="5" customFormat="1" ht="16.5" thickBot="1" x14ac:dyDescent="0.25">
      <c r="A74" s="331" t="s">
        <v>423</v>
      </c>
      <c r="B74" s="237" t="s">
        <v>83</v>
      </c>
      <c r="C74" s="237"/>
      <c r="D74" s="237"/>
      <c r="E74" s="237"/>
      <c r="F74" s="237"/>
      <c r="G74" s="237"/>
      <c r="H74" s="237"/>
    </row>
    <row r="75" spans="1:8" s="149" customFormat="1" ht="16.5" thickBot="1" x14ac:dyDescent="0.25">
      <c r="A75" s="332" t="s">
        <v>424</v>
      </c>
      <c r="B75" s="240" t="s">
        <v>75</v>
      </c>
      <c r="C75" s="240"/>
      <c r="D75" s="240"/>
      <c r="E75" s="240"/>
      <c r="F75" s="240"/>
      <c r="G75" s="240"/>
      <c r="H75" s="240"/>
    </row>
    <row r="76" spans="1:8" s="73" customFormat="1" ht="15.75" x14ac:dyDescent="0.2">
      <c r="A76" s="328" t="s">
        <v>448</v>
      </c>
      <c r="B76" s="233" t="s">
        <v>258</v>
      </c>
      <c r="C76" s="233"/>
      <c r="D76" s="233"/>
      <c r="E76" s="233"/>
      <c r="F76" s="233"/>
      <c r="G76" s="233"/>
      <c r="H76" s="233"/>
    </row>
    <row r="77" spans="1:8" s="145" customFormat="1" ht="15.75" x14ac:dyDescent="0.2">
      <c r="A77" s="329"/>
      <c r="B77" s="74"/>
      <c r="C77" s="23"/>
      <c r="D77" s="60"/>
      <c r="E77" s="52"/>
      <c r="F77" s="122"/>
      <c r="G77" s="144"/>
      <c r="H77" s="144"/>
    </row>
    <row r="78" spans="1:8" s="145" customFormat="1" ht="15.75" x14ac:dyDescent="0.2">
      <c r="A78" s="329"/>
      <c r="B78" s="74"/>
      <c r="C78" s="19" t="s">
        <v>76</v>
      </c>
      <c r="D78" s="62">
        <v>46</v>
      </c>
      <c r="E78" s="71" t="s">
        <v>1</v>
      </c>
      <c r="F78" s="122"/>
      <c r="G78" s="144"/>
      <c r="H78" s="144"/>
    </row>
    <row r="79" spans="1:8" s="145" customFormat="1" ht="15.75" x14ac:dyDescent="0.2">
      <c r="A79" s="329"/>
      <c r="B79" s="74"/>
      <c r="C79" s="19" t="s">
        <v>29</v>
      </c>
      <c r="D79" s="62">
        <v>10</v>
      </c>
      <c r="E79" s="71" t="s">
        <v>77</v>
      </c>
      <c r="F79" s="122"/>
      <c r="G79" s="144"/>
      <c r="H79" s="144"/>
    </row>
    <row r="80" spans="1:8" s="78" customFormat="1" ht="16.5" thickBot="1" x14ac:dyDescent="0.25">
      <c r="A80" s="330"/>
      <c r="B80" s="75"/>
      <c r="C80" s="76" t="s">
        <v>0</v>
      </c>
      <c r="D80" s="77">
        <f>D78*D79</f>
        <v>460</v>
      </c>
      <c r="E80" s="75" t="s">
        <v>50</v>
      </c>
      <c r="F80" s="151"/>
      <c r="G80" s="117"/>
      <c r="H80" s="117"/>
    </row>
    <row r="81" spans="1:8" s="73" customFormat="1" ht="15.75" x14ac:dyDescent="0.2">
      <c r="A81" s="328" t="s">
        <v>449</v>
      </c>
      <c r="B81" s="233" t="s">
        <v>79</v>
      </c>
      <c r="C81" s="233"/>
      <c r="D81" s="233"/>
      <c r="E81" s="233"/>
      <c r="F81" s="233"/>
      <c r="G81" s="233"/>
      <c r="H81" s="233"/>
    </row>
    <row r="82" spans="1:8" s="145" customFormat="1" ht="15.75" x14ac:dyDescent="0.2">
      <c r="A82" s="329"/>
      <c r="B82" s="74"/>
      <c r="C82" s="23"/>
      <c r="D82" s="60"/>
      <c r="E82" s="52"/>
      <c r="F82" s="122"/>
      <c r="G82" s="144"/>
      <c r="H82" s="144"/>
    </row>
    <row r="83" spans="1:8" s="145" customFormat="1" ht="15.75" x14ac:dyDescent="0.2">
      <c r="A83" s="329"/>
      <c r="B83" s="74"/>
      <c r="C83" s="19" t="s">
        <v>76</v>
      </c>
      <c r="D83" s="62">
        <v>46</v>
      </c>
      <c r="E83" s="71" t="s">
        <v>1</v>
      </c>
      <c r="F83" s="122"/>
      <c r="G83" s="144"/>
      <c r="H83" s="144"/>
    </row>
    <row r="84" spans="1:8" s="145" customFormat="1" ht="15.75" x14ac:dyDescent="0.2">
      <c r="A84" s="329"/>
      <c r="B84" s="74"/>
      <c r="C84" s="19" t="s">
        <v>29</v>
      </c>
      <c r="D84" s="62">
        <v>10</v>
      </c>
      <c r="E84" s="71" t="s">
        <v>77</v>
      </c>
      <c r="F84" s="122"/>
      <c r="G84" s="144"/>
      <c r="H84" s="144"/>
    </row>
    <row r="85" spans="1:8" s="78" customFormat="1" ht="16.5" thickBot="1" x14ac:dyDescent="0.25">
      <c r="A85" s="330"/>
      <c r="B85" s="75"/>
      <c r="C85" s="76" t="s">
        <v>0</v>
      </c>
      <c r="D85" s="77">
        <f>D83*D84</f>
        <v>460</v>
      </c>
      <c r="E85" s="75" t="s">
        <v>50</v>
      </c>
      <c r="F85" s="151"/>
      <c r="G85" s="117"/>
      <c r="H85" s="117"/>
    </row>
    <row r="86" spans="1:8" s="73" customFormat="1" ht="15.75" x14ac:dyDescent="0.2">
      <c r="A86" s="328" t="s">
        <v>450</v>
      </c>
      <c r="B86" s="233" t="s">
        <v>90</v>
      </c>
      <c r="C86" s="233"/>
      <c r="D86" s="233"/>
      <c r="E86" s="233"/>
      <c r="F86" s="233"/>
      <c r="G86" s="233"/>
      <c r="H86" s="233"/>
    </row>
    <row r="87" spans="1:8" s="145" customFormat="1" ht="15.75" x14ac:dyDescent="0.2">
      <c r="A87" s="329"/>
      <c r="B87" s="74"/>
      <c r="C87" s="23"/>
      <c r="D87" s="60"/>
      <c r="E87" s="52"/>
      <c r="F87" s="122"/>
      <c r="G87" s="144"/>
      <c r="H87" s="144"/>
    </row>
    <row r="88" spans="1:8" s="145" customFormat="1" ht="15.75" x14ac:dyDescent="0.2">
      <c r="A88" s="329"/>
      <c r="B88" s="74"/>
      <c r="C88" s="19" t="s">
        <v>76</v>
      </c>
      <c r="D88" s="62">
        <v>46</v>
      </c>
      <c r="E88" s="71" t="s">
        <v>1</v>
      </c>
      <c r="F88" s="122"/>
      <c r="G88" s="144"/>
      <c r="H88" s="144"/>
    </row>
    <row r="89" spans="1:8" s="145" customFormat="1" ht="15.75" x14ac:dyDescent="0.2">
      <c r="A89" s="329"/>
      <c r="B89" s="74"/>
      <c r="C89" s="19" t="s">
        <v>29</v>
      </c>
      <c r="D89" s="62">
        <v>5</v>
      </c>
      <c r="E89" s="71" t="s">
        <v>77</v>
      </c>
      <c r="F89" s="122"/>
      <c r="G89" s="144"/>
      <c r="H89" s="144"/>
    </row>
    <row r="90" spans="1:8" s="78" customFormat="1" ht="16.5" thickBot="1" x14ac:dyDescent="0.25">
      <c r="A90" s="330"/>
      <c r="B90" s="75"/>
      <c r="C90" s="76" t="s">
        <v>0</v>
      </c>
      <c r="D90" s="77">
        <f>D88*D89</f>
        <v>230</v>
      </c>
      <c r="E90" s="75" t="s">
        <v>50</v>
      </c>
      <c r="F90" s="151"/>
      <c r="G90" s="117"/>
      <c r="H90" s="117"/>
    </row>
    <row r="91" spans="1:8" s="73" customFormat="1" ht="15.75" x14ac:dyDescent="0.2">
      <c r="A91" s="328" t="s">
        <v>451</v>
      </c>
      <c r="B91" s="233" t="s">
        <v>78</v>
      </c>
      <c r="C91" s="233"/>
      <c r="D91" s="233"/>
      <c r="E91" s="233"/>
      <c r="F91" s="233"/>
      <c r="G91" s="233"/>
      <c r="H91" s="233"/>
    </row>
    <row r="92" spans="1:8" s="145" customFormat="1" ht="15.75" x14ac:dyDescent="0.2">
      <c r="A92" s="329"/>
      <c r="B92" s="74"/>
      <c r="C92" s="23"/>
      <c r="D92" s="60"/>
      <c r="E92" s="52"/>
      <c r="F92" s="122"/>
      <c r="G92" s="144"/>
      <c r="H92" s="144"/>
    </row>
    <row r="93" spans="1:8" s="145" customFormat="1" ht="15.75" x14ac:dyDescent="0.2">
      <c r="A93" s="329"/>
      <c r="B93" s="74"/>
      <c r="C93" s="19" t="s">
        <v>76</v>
      </c>
      <c r="D93" s="62">
        <v>46</v>
      </c>
      <c r="E93" s="71" t="s">
        <v>1</v>
      </c>
      <c r="F93" s="122"/>
      <c r="G93" s="144"/>
      <c r="H93" s="144"/>
    </row>
    <row r="94" spans="1:8" s="145" customFormat="1" ht="15.75" x14ac:dyDescent="0.2">
      <c r="A94" s="329"/>
      <c r="B94" s="74"/>
      <c r="C94" s="19" t="s">
        <v>29</v>
      </c>
      <c r="D94" s="62">
        <v>20</v>
      </c>
      <c r="E94" s="71" t="s">
        <v>77</v>
      </c>
      <c r="F94" s="122"/>
      <c r="G94" s="144"/>
      <c r="H94" s="144"/>
    </row>
    <row r="95" spans="1:8" s="78" customFormat="1" ht="16.5" thickBot="1" x14ac:dyDescent="0.25">
      <c r="A95" s="330"/>
      <c r="B95" s="75"/>
      <c r="C95" s="76" t="s">
        <v>0</v>
      </c>
      <c r="D95" s="77">
        <f>D93*D94</f>
        <v>920</v>
      </c>
      <c r="E95" s="75" t="s">
        <v>50</v>
      </c>
      <c r="F95" s="151"/>
      <c r="G95" s="117"/>
      <c r="H95" s="117"/>
    </row>
    <row r="96" spans="1:8" s="149" customFormat="1" ht="16.5" thickBot="1" x14ac:dyDescent="0.25">
      <c r="A96" s="332" t="s">
        <v>425</v>
      </c>
      <c r="B96" s="240" t="s">
        <v>80</v>
      </c>
      <c r="C96" s="240"/>
      <c r="D96" s="240"/>
      <c r="E96" s="240"/>
      <c r="F96" s="240"/>
      <c r="G96" s="240"/>
      <c r="H96" s="240"/>
    </row>
    <row r="97" spans="1:8" s="73" customFormat="1" ht="15.75" x14ac:dyDescent="0.2">
      <c r="A97" s="328" t="s">
        <v>452</v>
      </c>
      <c r="B97" s="233" t="s">
        <v>480</v>
      </c>
      <c r="C97" s="233"/>
      <c r="D97" s="233"/>
      <c r="E97" s="233"/>
      <c r="F97" s="233"/>
      <c r="G97" s="233"/>
      <c r="H97" s="233"/>
    </row>
    <row r="98" spans="1:8" s="145" customFormat="1" ht="15.75" x14ac:dyDescent="0.2">
      <c r="A98" s="329"/>
      <c r="B98" s="74"/>
      <c r="C98" s="23"/>
      <c r="D98" s="60"/>
      <c r="E98" s="52"/>
      <c r="F98" s="122"/>
      <c r="G98" s="144"/>
      <c r="H98" s="144"/>
    </row>
    <row r="99" spans="1:8" s="145" customFormat="1" ht="15.75" x14ac:dyDescent="0.2">
      <c r="A99" s="329"/>
      <c r="B99" s="74"/>
      <c r="C99" s="19" t="s">
        <v>29</v>
      </c>
      <c r="D99" s="62">
        <v>2070</v>
      </c>
      <c r="E99" s="71" t="s">
        <v>50</v>
      </c>
      <c r="F99" s="122"/>
      <c r="G99" s="144"/>
      <c r="H99" s="144"/>
    </row>
    <row r="100" spans="1:8" s="145" customFormat="1" ht="15.75" x14ac:dyDescent="0.2">
      <c r="A100" s="329"/>
      <c r="B100" s="74"/>
      <c r="C100" s="19" t="s">
        <v>85</v>
      </c>
      <c r="D100" s="62">
        <v>0.1</v>
      </c>
      <c r="E100" s="71" t="s">
        <v>86</v>
      </c>
      <c r="F100" s="122"/>
      <c r="G100" s="144"/>
      <c r="H100" s="144"/>
    </row>
    <row r="101" spans="1:8" s="78" customFormat="1" ht="16.5" thickBot="1" x14ac:dyDescent="0.25">
      <c r="A101" s="330"/>
      <c r="B101" s="75"/>
      <c r="C101" s="76" t="s">
        <v>0</v>
      </c>
      <c r="D101" s="77">
        <f>D99*D100</f>
        <v>207</v>
      </c>
      <c r="E101" s="75" t="s">
        <v>49</v>
      </c>
      <c r="F101" s="151"/>
      <c r="G101" s="117"/>
      <c r="H101" s="117"/>
    </row>
    <row r="102" spans="1:8" s="73" customFormat="1" ht="15.75" x14ac:dyDescent="0.2">
      <c r="A102" s="328" t="s">
        <v>453</v>
      </c>
      <c r="B102" s="233" t="s">
        <v>84</v>
      </c>
      <c r="C102" s="233"/>
      <c r="D102" s="233"/>
      <c r="E102" s="233"/>
      <c r="F102" s="233"/>
      <c r="G102" s="233"/>
      <c r="H102" s="233"/>
    </row>
    <row r="103" spans="1:8" s="145" customFormat="1" ht="15.75" x14ac:dyDescent="0.2">
      <c r="A103" s="329"/>
      <c r="B103" s="74"/>
      <c r="C103" s="23"/>
      <c r="D103" s="60"/>
      <c r="E103" s="52"/>
      <c r="F103" s="122"/>
      <c r="G103" s="144"/>
      <c r="H103" s="144"/>
    </row>
    <row r="104" spans="1:8" s="145" customFormat="1" ht="15.75" x14ac:dyDescent="0.2">
      <c r="A104" s="329"/>
      <c r="B104" s="74"/>
      <c r="C104" s="19" t="s">
        <v>29</v>
      </c>
      <c r="D104" s="62">
        <v>2070</v>
      </c>
      <c r="E104" s="71" t="s">
        <v>50</v>
      </c>
      <c r="F104" s="122"/>
      <c r="G104" s="144"/>
      <c r="H104" s="144"/>
    </row>
    <row r="105" spans="1:8" s="145" customFormat="1" ht="15.75" x14ac:dyDescent="0.2">
      <c r="A105" s="329"/>
      <c r="B105" s="74"/>
      <c r="C105" s="19" t="s">
        <v>85</v>
      </c>
      <c r="D105" s="62">
        <v>0.3</v>
      </c>
      <c r="E105" s="71" t="s">
        <v>86</v>
      </c>
      <c r="F105" s="122"/>
      <c r="G105" s="144"/>
      <c r="H105" s="144"/>
    </row>
    <row r="106" spans="1:8" s="78" customFormat="1" ht="16.5" thickBot="1" x14ac:dyDescent="0.25">
      <c r="A106" s="330"/>
      <c r="B106" s="75"/>
      <c r="C106" s="76" t="s">
        <v>0</v>
      </c>
      <c r="D106" s="77">
        <f>D104*D105</f>
        <v>621</v>
      </c>
      <c r="E106" s="75" t="s">
        <v>49</v>
      </c>
      <c r="F106" s="151"/>
      <c r="G106" s="117"/>
      <c r="H106" s="117"/>
    </row>
    <row r="107" spans="1:8" s="5" customFormat="1" ht="16.5" thickBot="1" x14ac:dyDescent="0.25">
      <c r="A107" s="331" t="s">
        <v>426</v>
      </c>
      <c r="B107" s="237" t="s">
        <v>259</v>
      </c>
      <c r="C107" s="237"/>
      <c r="D107" s="237"/>
      <c r="E107" s="237"/>
      <c r="F107" s="237"/>
      <c r="G107" s="237"/>
      <c r="H107" s="237"/>
    </row>
    <row r="108" spans="1:8" s="149" customFormat="1" ht="16.5" thickBot="1" x14ac:dyDescent="0.25">
      <c r="A108" s="332" t="s">
        <v>427</v>
      </c>
      <c r="B108" s="240" t="s">
        <v>87</v>
      </c>
      <c r="C108" s="240"/>
      <c r="D108" s="240"/>
      <c r="E108" s="240"/>
      <c r="F108" s="240"/>
      <c r="G108" s="240"/>
      <c r="H108" s="240"/>
    </row>
    <row r="109" spans="1:8" s="73" customFormat="1" ht="15.75" x14ac:dyDescent="0.2">
      <c r="A109" s="328" t="s">
        <v>454</v>
      </c>
      <c r="B109" s="233" t="s">
        <v>88</v>
      </c>
      <c r="C109" s="233"/>
      <c r="D109" s="233"/>
      <c r="E109" s="233"/>
      <c r="F109" s="233"/>
      <c r="G109" s="233"/>
      <c r="H109" s="233"/>
    </row>
    <row r="110" spans="1:8" s="145" customFormat="1" ht="15.75" x14ac:dyDescent="0.2">
      <c r="A110" s="329"/>
      <c r="B110" s="74"/>
      <c r="C110" s="23"/>
      <c r="D110" s="60"/>
      <c r="E110" s="52"/>
      <c r="F110" s="122"/>
      <c r="G110" s="144"/>
      <c r="H110" s="144"/>
    </row>
    <row r="111" spans="1:8" s="145" customFormat="1" ht="15.75" x14ac:dyDescent="0.2">
      <c r="A111" s="329"/>
      <c r="B111" s="74"/>
      <c r="C111" s="19" t="s">
        <v>76</v>
      </c>
      <c r="D111" s="62">
        <v>46</v>
      </c>
      <c r="E111" s="71" t="s">
        <v>1</v>
      </c>
      <c r="F111" s="122"/>
      <c r="G111" s="144"/>
      <c r="H111" s="144"/>
    </row>
    <row r="112" spans="1:8" s="145" customFormat="1" ht="15.75" x14ac:dyDescent="0.2">
      <c r="A112" s="329"/>
      <c r="B112" s="74"/>
      <c r="C112" s="19" t="s">
        <v>29</v>
      </c>
      <c r="D112" s="62">
        <v>10</v>
      </c>
      <c r="E112" s="71" t="s">
        <v>77</v>
      </c>
      <c r="F112" s="122"/>
      <c r="G112" s="144"/>
      <c r="H112" s="144"/>
    </row>
    <row r="113" spans="1:8" s="78" customFormat="1" ht="16.5" thickBot="1" x14ac:dyDescent="0.25">
      <c r="A113" s="330"/>
      <c r="B113" s="75"/>
      <c r="C113" s="76" t="s">
        <v>0</v>
      </c>
      <c r="D113" s="77">
        <f>D111*D112</f>
        <v>460</v>
      </c>
      <c r="E113" s="75" t="s">
        <v>50</v>
      </c>
      <c r="F113" s="151"/>
      <c r="G113" s="117"/>
      <c r="H113" s="117"/>
    </row>
    <row r="114" spans="1:8" s="73" customFormat="1" ht="15.75" x14ac:dyDescent="0.2">
      <c r="A114" s="328" t="s">
        <v>455</v>
      </c>
      <c r="B114" s="233" t="s">
        <v>89</v>
      </c>
      <c r="C114" s="233"/>
      <c r="D114" s="233"/>
      <c r="E114" s="233"/>
      <c r="F114" s="233"/>
      <c r="G114" s="233"/>
      <c r="H114" s="233"/>
    </row>
    <row r="115" spans="1:8" s="145" customFormat="1" ht="15.75" x14ac:dyDescent="0.2">
      <c r="A115" s="329"/>
      <c r="B115" s="74"/>
      <c r="C115" s="23"/>
      <c r="D115" s="60"/>
      <c r="E115" s="52"/>
      <c r="F115" s="122"/>
      <c r="G115" s="144"/>
      <c r="H115" s="144"/>
    </row>
    <row r="116" spans="1:8" s="145" customFormat="1" ht="15.75" x14ac:dyDescent="0.2">
      <c r="A116" s="329"/>
      <c r="B116" s="74"/>
      <c r="C116" s="19" t="s">
        <v>76</v>
      </c>
      <c r="D116" s="62">
        <v>46</v>
      </c>
      <c r="E116" s="71" t="s">
        <v>1</v>
      </c>
      <c r="F116" s="122"/>
      <c r="G116" s="144"/>
      <c r="H116" s="144"/>
    </row>
    <row r="117" spans="1:8" s="145" customFormat="1" ht="15.75" x14ac:dyDescent="0.2">
      <c r="A117" s="329"/>
      <c r="B117" s="74"/>
      <c r="C117" s="19" t="s">
        <v>29</v>
      </c>
      <c r="D117" s="62">
        <v>5</v>
      </c>
      <c r="E117" s="71" t="s">
        <v>77</v>
      </c>
      <c r="F117" s="122"/>
      <c r="G117" s="144"/>
      <c r="H117" s="144"/>
    </row>
    <row r="118" spans="1:8" s="78" customFormat="1" ht="16.5" thickBot="1" x14ac:dyDescent="0.25">
      <c r="A118" s="330"/>
      <c r="B118" s="75"/>
      <c r="C118" s="76" t="s">
        <v>0</v>
      </c>
      <c r="D118" s="77">
        <f>D116*D117</f>
        <v>230</v>
      </c>
      <c r="E118" s="75" t="s">
        <v>50</v>
      </c>
      <c r="F118" s="151"/>
      <c r="G118" s="117"/>
      <c r="H118" s="117"/>
    </row>
    <row r="119" spans="1:8" s="149" customFormat="1" ht="16.5" thickBot="1" x14ac:dyDescent="0.25">
      <c r="A119" s="332" t="s">
        <v>428</v>
      </c>
      <c r="B119" s="240" t="s">
        <v>80</v>
      </c>
      <c r="C119" s="240"/>
      <c r="D119" s="240"/>
      <c r="E119" s="240"/>
      <c r="F119" s="240"/>
      <c r="G119" s="240"/>
      <c r="H119" s="240"/>
    </row>
    <row r="120" spans="1:8" s="73" customFormat="1" ht="15.75" x14ac:dyDescent="0.2">
      <c r="A120" s="328" t="s">
        <v>456</v>
      </c>
      <c r="B120" s="233" t="s">
        <v>480</v>
      </c>
      <c r="C120" s="233"/>
      <c r="D120" s="233"/>
      <c r="E120" s="233"/>
      <c r="F120" s="233"/>
      <c r="G120" s="233"/>
      <c r="H120" s="233"/>
    </row>
    <row r="121" spans="1:8" s="145" customFormat="1" ht="15.75" x14ac:dyDescent="0.2">
      <c r="A121" s="329"/>
      <c r="B121" s="74"/>
      <c r="C121" s="23"/>
      <c r="D121" s="60"/>
      <c r="E121" s="52"/>
      <c r="F121" s="122"/>
      <c r="G121" s="144"/>
      <c r="H121" s="144"/>
    </row>
    <row r="122" spans="1:8" s="145" customFormat="1" ht="15.75" x14ac:dyDescent="0.2">
      <c r="A122" s="329"/>
      <c r="B122" s="74"/>
      <c r="C122" s="19" t="s">
        <v>29</v>
      </c>
      <c r="D122" s="62">
        <v>690</v>
      </c>
      <c r="E122" s="71" t="s">
        <v>50</v>
      </c>
      <c r="F122" s="122"/>
      <c r="G122" s="144"/>
      <c r="H122" s="144"/>
    </row>
    <row r="123" spans="1:8" s="145" customFormat="1" ht="15.75" x14ac:dyDescent="0.2">
      <c r="A123" s="329"/>
      <c r="B123" s="74"/>
      <c r="C123" s="19" t="s">
        <v>85</v>
      </c>
      <c r="D123" s="62">
        <v>0.3</v>
      </c>
      <c r="E123" s="71" t="s">
        <v>86</v>
      </c>
      <c r="F123" s="122"/>
      <c r="G123" s="144"/>
      <c r="H123" s="144"/>
    </row>
    <row r="124" spans="1:8" s="78" customFormat="1" ht="16.5" thickBot="1" x14ac:dyDescent="0.25">
      <c r="A124" s="330"/>
      <c r="B124" s="75"/>
      <c r="C124" s="76" t="s">
        <v>0</v>
      </c>
      <c r="D124" s="77">
        <f>D122*D123</f>
        <v>207</v>
      </c>
      <c r="E124" s="75" t="s">
        <v>49</v>
      </c>
      <c r="F124" s="151"/>
      <c r="G124" s="117"/>
      <c r="H124" s="117"/>
    </row>
    <row r="125" spans="1:8" s="73" customFormat="1" ht="15.75" x14ac:dyDescent="0.2">
      <c r="A125" s="328" t="s">
        <v>457</v>
      </c>
      <c r="B125" s="233" t="s">
        <v>84</v>
      </c>
      <c r="C125" s="233"/>
      <c r="D125" s="233"/>
      <c r="E125" s="233"/>
      <c r="F125" s="233"/>
      <c r="G125" s="233"/>
      <c r="H125" s="233"/>
    </row>
    <row r="126" spans="1:8" s="145" customFormat="1" ht="15.75" x14ac:dyDescent="0.2">
      <c r="A126" s="329"/>
      <c r="B126" s="74"/>
      <c r="C126" s="23"/>
      <c r="D126" s="60"/>
      <c r="E126" s="52"/>
      <c r="F126" s="122"/>
      <c r="G126" s="144"/>
      <c r="H126" s="144"/>
    </row>
    <row r="127" spans="1:8" s="145" customFormat="1" ht="15.75" x14ac:dyDescent="0.2">
      <c r="A127" s="329"/>
      <c r="B127" s="74"/>
      <c r="C127" s="19" t="s">
        <v>29</v>
      </c>
      <c r="D127" s="62">
        <v>690</v>
      </c>
      <c r="E127" s="71" t="s">
        <v>50</v>
      </c>
      <c r="F127" s="122"/>
      <c r="G127" s="144"/>
      <c r="H127" s="144"/>
    </row>
    <row r="128" spans="1:8" s="145" customFormat="1" ht="15.75" x14ac:dyDescent="0.2">
      <c r="A128" s="329"/>
      <c r="B128" s="74"/>
      <c r="C128" s="19" t="s">
        <v>85</v>
      </c>
      <c r="D128" s="62">
        <v>1</v>
      </c>
      <c r="E128" s="71" t="s">
        <v>86</v>
      </c>
      <c r="F128" s="122"/>
      <c r="G128" s="144"/>
      <c r="H128" s="144"/>
    </row>
    <row r="129" spans="1:8" s="78" customFormat="1" ht="16.5" thickBot="1" x14ac:dyDescent="0.25">
      <c r="A129" s="330"/>
      <c r="B129" s="75"/>
      <c r="C129" s="76" t="s">
        <v>0</v>
      </c>
      <c r="D129" s="77">
        <f>D127*D128</f>
        <v>690</v>
      </c>
      <c r="E129" s="75" t="s">
        <v>49</v>
      </c>
      <c r="F129" s="151"/>
      <c r="G129" s="117"/>
      <c r="H129" s="117"/>
    </row>
    <row r="130" spans="1:8" s="5" customFormat="1" ht="16.5" thickBot="1" x14ac:dyDescent="0.25">
      <c r="A130" s="331" t="s">
        <v>429</v>
      </c>
      <c r="B130" s="237" t="s">
        <v>91</v>
      </c>
      <c r="C130" s="237"/>
      <c r="D130" s="237"/>
      <c r="E130" s="237"/>
      <c r="F130" s="237"/>
      <c r="G130" s="237"/>
      <c r="H130" s="237"/>
    </row>
    <row r="131" spans="1:8" s="149" customFormat="1" ht="16.5" thickBot="1" x14ac:dyDescent="0.25">
      <c r="A131" s="332" t="s">
        <v>430</v>
      </c>
      <c r="B131" s="240" t="s">
        <v>92</v>
      </c>
      <c r="C131" s="240"/>
      <c r="D131" s="240"/>
      <c r="E131" s="240"/>
      <c r="F131" s="240"/>
      <c r="G131" s="240"/>
      <c r="H131" s="240"/>
    </row>
    <row r="132" spans="1:8" s="73" customFormat="1" ht="15.75" x14ac:dyDescent="0.2">
      <c r="A132" s="328" t="s">
        <v>458</v>
      </c>
      <c r="B132" s="233" t="s">
        <v>93</v>
      </c>
      <c r="C132" s="233"/>
      <c r="D132" s="233"/>
      <c r="E132" s="233"/>
      <c r="F132" s="233"/>
      <c r="G132" s="233"/>
      <c r="H132" s="233"/>
    </row>
    <row r="133" spans="1:8" s="145" customFormat="1" ht="15.75" x14ac:dyDescent="0.2">
      <c r="A133" s="329"/>
      <c r="B133" s="74"/>
      <c r="C133" s="23"/>
      <c r="D133" s="60"/>
      <c r="E133" s="52"/>
      <c r="F133" s="122"/>
      <c r="G133" s="144"/>
      <c r="H133" s="144"/>
    </row>
    <row r="134" spans="1:8" s="145" customFormat="1" ht="15.75" x14ac:dyDescent="0.2">
      <c r="A134" s="329"/>
      <c r="B134" s="74"/>
      <c r="C134" s="19" t="s">
        <v>142</v>
      </c>
      <c r="D134" s="62">
        <v>181377.22</v>
      </c>
      <c r="E134" s="71" t="s">
        <v>1</v>
      </c>
      <c r="F134" s="122"/>
      <c r="G134" s="144"/>
      <c r="H134" s="144"/>
    </row>
    <row r="135" spans="1:8" s="145" customFormat="1" ht="15.75" x14ac:dyDescent="0.2">
      <c r="A135" s="329"/>
      <c r="B135" s="74"/>
      <c r="C135" s="19" t="s">
        <v>94</v>
      </c>
      <c r="D135" s="62">
        <v>20</v>
      </c>
      <c r="E135" s="71" t="s">
        <v>41</v>
      </c>
      <c r="F135" s="122"/>
      <c r="G135" s="144"/>
      <c r="H135" s="144"/>
    </row>
    <row r="136" spans="1:8" s="78" customFormat="1" ht="16.5" thickBot="1" x14ac:dyDescent="0.25">
      <c r="A136" s="330"/>
      <c r="B136" s="75"/>
      <c r="C136" s="76" t="s">
        <v>0</v>
      </c>
      <c r="D136" s="77">
        <f>D134*(D135/100)</f>
        <v>36275.444000000003</v>
      </c>
      <c r="E136" s="75" t="s">
        <v>1</v>
      </c>
      <c r="F136" s="151"/>
      <c r="G136" s="117"/>
      <c r="H136" s="117"/>
    </row>
    <row r="137" spans="1:8" s="73" customFormat="1" ht="15.75" x14ac:dyDescent="0.2">
      <c r="A137" s="328" t="s">
        <v>459</v>
      </c>
      <c r="B137" s="233" t="s">
        <v>581</v>
      </c>
      <c r="C137" s="233"/>
      <c r="D137" s="233"/>
      <c r="E137" s="233"/>
      <c r="F137" s="233"/>
      <c r="G137" s="233"/>
      <c r="H137" s="233"/>
    </row>
    <row r="138" spans="1:8" s="145" customFormat="1" ht="15.75" x14ac:dyDescent="0.2">
      <c r="A138" s="329"/>
      <c r="B138" s="74"/>
      <c r="C138" s="23"/>
      <c r="D138" s="60"/>
      <c r="E138" s="52"/>
      <c r="F138" s="122"/>
      <c r="G138" s="144"/>
      <c r="H138" s="144"/>
    </row>
    <row r="139" spans="1:8" s="145" customFormat="1" ht="15.75" x14ac:dyDescent="0.2">
      <c r="A139" s="329"/>
      <c r="B139" s="74"/>
      <c r="C139" s="19" t="s">
        <v>142</v>
      </c>
      <c r="D139" s="62">
        <f>D134</f>
        <v>181377.22</v>
      </c>
      <c r="E139" s="71" t="s">
        <v>1</v>
      </c>
      <c r="F139" s="122"/>
      <c r="G139" s="144"/>
      <c r="H139" s="144"/>
    </row>
    <row r="140" spans="1:8" s="145" customFormat="1" ht="15.75" x14ac:dyDescent="0.2">
      <c r="A140" s="329"/>
      <c r="B140" s="74"/>
      <c r="C140" s="19" t="s">
        <v>94</v>
      </c>
      <c r="D140" s="62">
        <v>10</v>
      </c>
      <c r="E140" s="71" t="s">
        <v>41</v>
      </c>
      <c r="F140" s="122"/>
      <c r="G140" s="144"/>
      <c r="H140" s="144"/>
    </row>
    <row r="141" spans="1:8" s="145" customFormat="1" ht="15.75" x14ac:dyDescent="0.2">
      <c r="A141" s="329"/>
      <c r="B141" s="74"/>
      <c r="C141" s="125" t="s">
        <v>95</v>
      </c>
      <c r="D141" s="126">
        <f>D139*(D140/100)</f>
        <v>18137.722000000002</v>
      </c>
      <c r="E141" s="127" t="s">
        <v>1</v>
      </c>
      <c r="F141" s="122"/>
      <c r="G141" s="144"/>
      <c r="H141" s="144"/>
    </row>
    <row r="142" spans="1:8" s="145" customFormat="1" ht="15.75" x14ac:dyDescent="0.2">
      <c r="A142" s="329"/>
      <c r="B142" s="74"/>
      <c r="C142" s="19" t="s">
        <v>29</v>
      </c>
      <c r="D142" s="62">
        <v>25</v>
      </c>
      <c r="E142" s="71" t="s">
        <v>77</v>
      </c>
      <c r="F142" s="122"/>
      <c r="G142" s="144"/>
      <c r="H142" s="144"/>
    </row>
    <row r="143" spans="1:8" s="78" customFormat="1" ht="16.5" thickBot="1" x14ac:dyDescent="0.25">
      <c r="A143" s="330"/>
      <c r="B143" s="75"/>
      <c r="C143" s="76" t="s">
        <v>0</v>
      </c>
      <c r="D143" s="77">
        <f>D141*D142</f>
        <v>453443.05000000005</v>
      </c>
      <c r="E143" s="75" t="s">
        <v>260</v>
      </c>
      <c r="F143" s="151"/>
      <c r="G143" s="117"/>
      <c r="H143" s="117"/>
    </row>
    <row r="144" spans="1:8" s="149" customFormat="1" ht="16.5" thickBot="1" x14ac:dyDescent="0.25">
      <c r="A144" s="332" t="s">
        <v>431</v>
      </c>
      <c r="B144" s="240" t="s">
        <v>80</v>
      </c>
      <c r="C144" s="240"/>
      <c r="D144" s="240"/>
      <c r="E144" s="240"/>
      <c r="F144" s="240"/>
      <c r="G144" s="240"/>
      <c r="H144" s="240"/>
    </row>
    <row r="145" spans="1:8" s="73" customFormat="1" ht="15.75" x14ac:dyDescent="0.2">
      <c r="A145" s="328" t="s">
        <v>460</v>
      </c>
      <c r="B145" s="233" t="s">
        <v>481</v>
      </c>
      <c r="C145" s="233"/>
      <c r="D145" s="233"/>
      <c r="E145" s="233"/>
      <c r="F145" s="233"/>
      <c r="G145" s="233"/>
      <c r="H145" s="233"/>
    </row>
    <row r="146" spans="1:8" s="145" customFormat="1" ht="15.75" x14ac:dyDescent="0.2">
      <c r="A146" s="329"/>
      <c r="B146" s="74"/>
      <c r="C146" s="23"/>
      <c r="D146" s="60"/>
      <c r="E146" s="52"/>
      <c r="F146" s="122"/>
      <c r="G146" s="144"/>
      <c r="H146" s="144"/>
    </row>
    <row r="147" spans="1:8" s="145" customFormat="1" ht="15.75" x14ac:dyDescent="0.2">
      <c r="A147" s="329"/>
      <c r="B147" s="74"/>
      <c r="C147" s="19" t="s">
        <v>96</v>
      </c>
      <c r="D147" s="62">
        <f>D136</f>
        <v>36275.444000000003</v>
      </c>
      <c r="E147" s="71" t="s">
        <v>1</v>
      </c>
      <c r="F147" s="122"/>
      <c r="G147" s="144"/>
      <c r="H147" s="144"/>
    </row>
    <row r="148" spans="1:8" s="145" customFormat="1" ht="15.75" x14ac:dyDescent="0.2">
      <c r="A148" s="329"/>
      <c r="B148" s="74"/>
      <c r="C148" s="19" t="s">
        <v>97</v>
      </c>
      <c r="D148" s="62">
        <f>D141</f>
        <v>18137.722000000002</v>
      </c>
      <c r="E148" s="71" t="s">
        <v>1</v>
      </c>
      <c r="F148" s="122"/>
      <c r="G148" s="144"/>
      <c r="H148" s="144"/>
    </row>
    <row r="149" spans="1:8" s="145" customFormat="1" ht="15.75" x14ac:dyDescent="0.2">
      <c r="A149" s="329"/>
      <c r="B149" s="74"/>
      <c r="C149" s="125" t="s">
        <v>95</v>
      </c>
      <c r="D149" s="126">
        <f>SUM(D147:D148)</f>
        <v>54413.166000000005</v>
      </c>
      <c r="E149" s="127" t="s">
        <v>1</v>
      </c>
      <c r="F149" s="122"/>
      <c r="G149" s="144"/>
      <c r="H149" s="144"/>
    </row>
    <row r="150" spans="1:8" s="145" customFormat="1" ht="15.75" x14ac:dyDescent="0.2">
      <c r="A150" s="329"/>
      <c r="B150" s="74"/>
      <c r="C150" s="19" t="s">
        <v>85</v>
      </c>
      <c r="D150" s="62">
        <v>0.1</v>
      </c>
      <c r="E150" s="71" t="s">
        <v>261</v>
      </c>
      <c r="F150" s="122"/>
      <c r="G150" s="144"/>
      <c r="H150" s="144"/>
    </row>
    <row r="151" spans="1:8" s="78" customFormat="1" ht="16.5" thickBot="1" x14ac:dyDescent="0.25">
      <c r="A151" s="330"/>
      <c r="B151" s="75"/>
      <c r="C151" s="76" t="s">
        <v>0</v>
      </c>
      <c r="D151" s="77">
        <f>D149*D150</f>
        <v>5441.316600000001</v>
      </c>
      <c r="E151" s="75" t="s">
        <v>49</v>
      </c>
      <c r="F151" s="151"/>
      <c r="G151" s="117"/>
      <c r="H151" s="117"/>
    </row>
    <row r="152" spans="1:8" s="73" customFormat="1" ht="15.75" x14ac:dyDescent="0.2">
      <c r="A152" s="328" t="s">
        <v>461</v>
      </c>
      <c r="B152" s="233" t="s">
        <v>84</v>
      </c>
      <c r="C152" s="233"/>
      <c r="D152" s="233"/>
      <c r="E152" s="233"/>
      <c r="F152" s="233"/>
      <c r="G152" s="233"/>
      <c r="H152" s="233"/>
    </row>
    <row r="153" spans="1:8" s="145" customFormat="1" ht="15.75" x14ac:dyDescent="0.2">
      <c r="A153" s="329"/>
      <c r="B153" s="74"/>
      <c r="C153" s="23"/>
      <c r="D153" s="60"/>
      <c r="E153" s="52"/>
      <c r="F153" s="122"/>
      <c r="G153" s="144"/>
      <c r="H153" s="144"/>
    </row>
    <row r="154" spans="1:8" s="145" customFormat="1" ht="15.75" x14ac:dyDescent="0.2">
      <c r="A154" s="329"/>
      <c r="B154" s="74"/>
      <c r="C154" s="19" t="s">
        <v>96</v>
      </c>
      <c r="D154" s="62">
        <f>D136</f>
        <v>36275.444000000003</v>
      </c>
      <c r="E154" s="71" t="s">
        <v>1</v>
      </c>
      <c r="F154" s="122"/>
      <c r="G154" s="144"/>
      <c r="H154" s="144"/>
    </row>
    <row r="155" spans="1:8" s="145" customFormat="1" ht="15.75" x14ac:dyDescent="0.2">
      <c r="A155" s="329"/>
      <c r="B155" s="74"/>
      <c r="C155" s="19" t="s">
        <v>97</v>
      </c>
      <c r="D155" s="62">
        <f>D141</f>
        <v>18137.722000000002</v>
      </c>
      <c r="E155" s="71" t="s">
        <v>1</v>
      </c>
      <c r="F155" s="122"/>
      <c r="G155" s="144"/>
      <c r="H155" s="144"/>
    </row>
    <row r="156" spans="1:8" s="145" customFormat="1" ht="15.75" x14ac:dyDescent="0.2">
      <c r="A156" s="329"/>
      <c r="B156" s="74"/>
      <c r="C156" s="125" t="s">
        <v>95</v>
      </c>
      <c r="D156" s="126">
        <f>SUM(D154:D155)</f>
        <v>54413.166000000005</v>
      </c>
      <c r="E156" s="127" t="s">
        <v>1</v>
      </c>
      <c r="F156" s="122"/>
      <c r="G156" s="144"/>
      <c r="H156" s="144"/>
    </row>
    <row r="157" spans="1:8" s="145" customFormat="1" ht="15.75" x14ac:dyDescent="0.2">
      <c r="A157" s="329"/>
      <c r="B157" s="74"/>
      <c r="C157" s="19" t="s">
        <v>85</v>
      </c>
      <c r="D157" s="62">
        <v>2.5</v>
      </c>
      <c r="E157" s="71" t="s">
        <v>101</v>
      </c>
      <c r="F157" s="122"/>
      <c r="G157" s="144"/>
      <c r="H157" s="144"/>
    </row>
    <row r="158" spans="1:8" s="78" customFormat="1" ht="16.5" thickBot="1" x14ac:dyDescent="0.25">
      <c r="A158" s="330"/>
      <c r="B158" s="75"/>
      <c r="C158" s="76" t="s">
        <v>0</v>
      </c>
      <c r="D158" s="77">
        <f>D156*D157</f>
        <v>136032.91500000001</v>
      </c>
      <c r="E158" s="75" t="s">
        <v>49</v>
      </c>
      <c r="F158" s="151"/>
      <c r="G158" s="117"/>
      <c r="H158" s="117"/>
    </row>
    <row r="159" spans="1:8" s="5" customFormat="1" ht="16.5" thickBot="1" x14ac:dyDescent="0.25">
      <c r="A159" s="331" t="s">
        <v>432</v>
      </c>
      <c r="B159" s="237" t="s">
        <v>98</v>
      </c>
      <c r="C159" s="237"/>
      <c r="D159" s="237"/>
      <c r="E159" s="237"/>
      <c r="F159" s="237"/>
      <c r="G159" s="237"/>
      <c r="H159" s="237"/>
    </row>
    <row r="160" spans="1:8" s="73" customFormat="1" ht="15.75" x14ac:dyDescent="0.2">
      <c r="A160" s="328" t="s">
        <v>462</v>
      </c>
      <c r="B160" s="233" t="s">
        <v>99</v>
      </c>
      <c r="C160" s="233"/>
      <c r="D160" s="233"/>
      <c r="E160" s="233"/>
      <c r="F160" s="233"/>
      <c r="G160" s="233"/>
      <c r="H160" s="233"/>
    </row>
    <row r="161" spans="1:8" s="145" customFormat="1" ht="15.75" x14ac:dyDescent="0.2">
      <c r="A161" s="329"/>
      <c r="B161" s="74"/>
      <c r="C161" s="23"/>
      <c r="D161" s="60"/>
      <c r="E161" s="52"/>
      <c r="F161" s="122"/>
      <c r="G161" s="144"/>
      <c r="H161" s="144"/>
    </row>
    <row r="162" spans="1:8" s="145" customFormat="1" ht="15.75" x14ac:dyDescent="0.2">
      <c r="A162" s="329"/>
      <c r="B162" s="74"/>
      <c r="C162" s="19" t="s">
        <v>76</v>
      </c>
      <c r="D162" s="62">
        <f>D139*0.1</f>
        <v>18137.722000000002</v>
      </c>
      <c r="E162" s="71" t="s">
        <v>1</v>
      </c>
      <c r="F162" s="122" t="s">
        <v>143</v>
      </c>
      <c r="G162" s="144"/>
      <c r="H162" s="144"/>
    </row>
    <row r="163" spans="1:8" s="145" customFormat="1" ht="15.75" x14ac:dyDescent="0.2">
      <c r="A163" s="329"/>
      <c r="B163" s="74"/>
      <c r="C163" s="19" t="s">
        <v>94</v>
      </c>
      <c r="D163" s="62">
        <v>0.2</v>
      </c>
      <c r="E163" s="71" t="s">
        <v>101</v>
      </c>
      <c r="F163" s="122"/>
      <c r="G163" s="144"/>
      <c r="H163" s="144"/>
    </row>
    <row r="164" spans="1:8" s="78" customFormat="1" ht="16.5" thickBot="1" x14ac:dyDescent="0.25">
      <c r="A164" s="330"/>
      <c r="B164" s="75"/>
      <c r="C164" s="76" t="s">
        <v>0</v>
      </c>
      <c r="D164" s="77">
        <f>D162*D163</f>
        <v>3627.5444000000007</v>
      </c>
      <c r="E164" s="75" t="s">
        <v>1</v>
      </c>
      <c r="F164" s="151"/>
      <c r="G164" s="117"/>
      <c r="H164" s="117"/>
    </row>
    <row r="165" spans="1:8" s="73" customFormat="1" ht="15.75" x14ac:dyDescent="0.2">
      <c r="A165" s="328" t="s">
        <v>463</v>
      </c>
      <c r="B165" s="233" t="s">
        <v>100</v>
      </c>
      <c r="C165" s="233"/>
      <c r="D165" s="233"/>
      <c r="E165" s="233"/>
      <c r="F165" s="233"/>
      <c r="G165" s="233"/>
      <c r="H165" s="233"/>
    </row>
    <row r="166" spans="1:8" s="145" customFormat="1" ht="15.75" x14ac:dyDescent="0.2">
      <c r="A166" s="329"/>
      <c r="B166" s="74"/>
      <c r="C166" s="23"/>
      <c r="D166" s="60"/>
      <c r="E166" s="52"/>
      <c r="F166" s="122"/>
      <c r="G166" s="144"/>
      <c r="H166" s="144"/>
    </row>
    <row r="167" spans="1:8" s="145" customFormat="1" ht="15.75" x14ac:dyDescent="0.2">
      <c r="A167" s="329"/>
      <c r="B167" s="74"/>
      <c r="C167" s="19" t="s">
        <v>144</v>
      </c>
      <c r="D167" s="62">
        <f>0.6*0.6</f>
        <v>0.36</v>
      </c>
      <c r="E167" s="71" t="s">
        <v>147</v>
      </c>
      <c r="F167" s="122" t="s">
        <v>145</v>
      </c>
      <c r="G167" s="144"/>
      <c r="H167" s="144"/>
    </row>
    <row r="168" spans="1:8" s="145" customFormat="1" ht="15.75" x14ac:dyDescent="0.2">
      <c r="A168" s="329"/>
      <c r="B168" s="74"/>
      <c r="C168" s="19" t="s">
        <v>146</v>
      </c>
      <c r="D168" s="62">
        <f>D80+D85+D90+D95+D113+D118</f>
        <v>2760</v>
      </c>
      <c r="E168" s="71" t="s">
        <v>50</v>
      </c>
      <c r="F168" s="122" t="s">
        <v>148</v>
      </c>
      <c r="G168" s="144"/>
      <c r="H168" s="144"/>
    </row>
    <row r="169" spans="1:8" s="145" customFormat="1" ht="15.75" x14ac:dyDescent="0.2">
      <c r="A169" s="329"/>
      <c r="B169" s="74"/>
      <c r="C169" s="125" t="s">
        <v>262</v>
      </c>
      <c r="D169" s="62">
        <f>D167*D168</f>
        <v>993.59999999999991</v>
      </c>
      <c r="E169" s="127" t="s">
        <v>1</v>
      </c>
      <c r="F169" s="122"/>
      <c r="G169" s="144"/>
      <c r="H169" s="144"/>
    </row>
    <row r="170" spans="1:8" s="145" customFormat="1" ht="15.75" x14ac:dyDescent="0.2">
      <c r="A170" s="329"/>
      <c r="B170" s="74"/>
      <c r="C170" s="19" t="s">
        <v>263</v>
      </c>
      <c r="D170" s="62">
        <v>0.1</v>
      </c>
      <c r="E170" s="71" t="s">
        <v>8</v>
      </c>
      <c r="F170" s="122"/>
      <c r="G170" s="144"/>
      <c r="H170" s="144"/>
    </row>
    <row r="171" spans="1:8" s="145" customFormat="1" ht="15.75" x14ac:dyDescent="0.2">
      <c r="A171" s="329"/>
      <c r="B171" s="74"/>
      <c r="C171" s="125" t="s">
        <v>264</v>
      </c>
      <c r="D171" s="62">
        <f>D169*D170</f>
        <v>99.36</v>
      </c>
      <c r="E171" s="127" t="s">
        <v>2</v>
      </c>
      <c r="F171" s="122"/>
      <c r="G171" s="144"/>
      <c r="H171" s="144"/>
    </row>
    <row r="172" spans="1:8" s="145" customFormat="1" ht="15.75" x14ac:dyDescent="0.2">
      <c r="A172" s="329"/>
      <c r="B172" s="74"/>
      <c r="C172" s="19" t="s">
        <v>102</v>
      </c>
      <c r="D172" s="62">
        <v>1800</v>
      </c>
      <c r="E172" s="71" t="s">
        <v>103</v>
      </c>
      <c r="F172" s="122"/>
      <c r="G172" s="144"/>
      <c r="H172" s="144"/>
    </row>
    <row r="173" spans="1:8" s="78" customFormat="1" ht="16.5" thickBot="1" x14ac:dyDescent="0.25">
      <c r="A173" s="330"/>
      <c r="B173" s="75"/>
      <c r="C173" s="76" t="s">
        <v>0</v>
      </c>
      <c r="D173" s="77">
        <f>D171*D172</f>
        <v>178848</v>
      </c>
      <c r="E173" s="75" t="s">
        <v>49</v>
      </c>
      <c r="F173" s="151"/>
      <c r="G173" s="117"/>
      <c r="H173" s="117"/>
    </row>
    <row r="174" spans="1:8" s="5" customFormat="1" ht="16.5" thickBot="1" x14ac:dyDescent="0.25">
      <c r="A174" s="331" t="s">
        <v>433</v>
      </c>
      <c r="B174" s="237" t="s">
        <v>104</v>
      </c>
      <c r="C174" s="237"/>
      <c r="D174" s="237"/>
      <c r="E174" s="237"/>
      <c r="F174" s="237"/>
      <c r="G174" s="237"/>
      <c r="H174" s="237"/>
    </row>
    <row r="175" spans="1:8" s="73" customFormat="1" ht="15.75" x14ac:dyDescent="0.2">
      <c r="A175" s="328" t="s">
        <v>464</v>
      </c>
      <c r="B175" s="233" t="s">
        <v>138</v>
      </c>
      <c r="C175" s="233"/>
      <c r="D175" s="233"/>
      <c r="E175" s="233"/>
      <c r="F175" s="233"/>
      <c r="G175" s="233"/>
      <c r="H175" s="233"/>
    </row>
    <row r="176" spans="1:8" s="145" customFormat="1" ht="15.75" x14ac:dyDescent="0.2">
      <c r="A176" s="329"/>
      <c r="B176" s="74"/>
      <c r="C176" s="23"/>
      <c r="D176" s="60"/>
      <c r="E176" s="52"/>
      <c r="F176" s="122"/>
      <c r="G176" s="144"/>
      <c r="H176" s="144"/>
    </row>
    <row r="177" spans="1:8" s="145" customFormat="1" ht="15.75" x14ac:dyDescent="0.2">
      <c r="A177" s="329"/>
      <c r="B177" s="74"/>
      <c r="C177" s="19" t="s">
        <v>76</v>
      </c>
      <c r="D177" s="62">
        <f>D162</f>
        <v>18137.722000000002</v>
      </c>
      <c r="E177" s="71" t="s">
        <v>1</v>
      </c>
      <c r="F177" s="122" t="s">
        <v>143</v>
      </c>
      <c r="G177" s="144"/>
      <c r="H177" s="144"/>
    </row>
    <row r="178" spans="1:8" s="145" customFormat="1" ht="15.75" x14ac:dyDescent="0.2">
      <c r="A178" s="329"/>
      <c r="B178" s="74"/>
      <c r="C178" s="19" t="s">
        <v>85</v>
      </c>
      <c r="D178" s="62">
        <v>10</v>
      </c>
      <c r="E178" s="71" t="s">
        <v>140</v>
      </c>
      <c r="F178" s="122"/>
      <c r="G178" s="144"/>
      <c r="H178" s="144"/>
    </row>
    <row r="179" spans="1:8" s="78" customFormat="1" ht="16.5" thickBot="1" x14ac:dyDescent="0.25">
      <c r="A179" s="330"/>
      <c r="B179" s="75"/>
      <c r="C179" s="76" t="s">
        <v>0</v>
      </c>
      <c r="D179" s="77">
        <f>ROUNDUP(D177/D178,0)</f>
        <v>1814</v>
      </c>
      <c r="E179" s="75" t="s">
        <v>50</v>
      </c>
      <c r="F179" s="151"/>
      <c r="G179" s="117"/>
      <c r="H179" s="117"/>
    </row>
    <row r="180" spans="1:8" s="73" customFormat="1" ht="15.75" x14ac:dyDescent="0.2">
      <c r="A180" s="328" t="s">
        <v>465</v>
      </c>
      <c r="B180" s="233" t="s">
        <v>119</v>
      </c>
      <c r="C180" s="233"/>
      <c r="D180" s="233"/>
      <c r="E180" s="233"/>
      <c r="F180" s="233"/>
      <c r="G180" s="233"/>
      <c r="H180" s="233"/>
    </row>
    <row r="181" spans="1:8" s="145" customFormat="1" ht="15.75" x14ac:dyDescent="0.2">
      <c r="A181" s="329"/>
      <c r="B181" s="74"/>
      <c r="C181" s="23"/>
      <c r="D181" s="60"/>
      <c r="E181" s="52"/>
      <c r="F181" s="122"/>
      <c r="G181" s="144"/>
      <c r="H181" s="144"/>
    </row>
    <row r="182" spans="1:8" s="145" customFormat="1" ht="15.75" x14ac:dyDescent="0.2">
      <c r="A182" s="329"/>
      <c r="B182" s="74"/>
      <c r="C182" s="19" t="s">
        <v>76</v>
      </c>
      <c r="D182" s="62">
        <f>D177</f>
        <v>18137.722000000002</v>
      </c>
      <c r="E182" s="71" t="s">
        <v>1</v>
      </c>
      <c r="F182" s="122" t="s">
        <v>143</v>
      </c>
      <c r="G182" s="144"/>
      <c r="H182" s="144"/>
    </row>
    <row r="183" spans="1:8" s="145" customFormat="1" ht="15.75" x14ac:dyDescent="0.2">
      <c r="A183" s="329"/>
      <c r="B183" s="74"/>
      <c r="C183" s="19" t="s">
        <v>85</v>
      </c>
      <c r="D183" s="62">
        <v>100</v>
      </c>
      <c r="E183" s="71" t="s">
        <v>140</v>
      </c>
      <c r="F183" s="122"/>
      <c r="G183" s="144"/>
      <c r="H183" s="144"/>
    </row>
    <row r="184" spans="1:8" s="78" customFormat="1" ht="16.5" thickBot="1" x14ac:dyDescent="0.25">
      <c r="A184" s="330"/>
      <c r="B184" s="75"/>
      <c r="C184" s="76" t="s">
        <v>0</v>
      </c>
      <c r="D184" s="77">
        <f>ROUNDUP(D182/D183,0)</f>
        <v>182</v>
      </c>
      <c r="E184" s="75" t="s">
        <v>50</v>
      </c>
      <c r="F184" s="151"/>
      <c r="G184" s="117"/>
      <c r="H184" s="117"/>
    </row>
    <row r="185" spans="1:8" s="73" customFormat="1" ht="15.75" x14ac:dyDescent="0.2">
      <c r="A185" s="328" t="s">
        <v>466</v>
      </c>
      <c r="B185" s="233" t="s">
        <v>139</v>
      </c>
      <c r="C185" s="233"/>
      <c r="D185" s="233"/>
      <c r="E185" s="233"/>
      <c r="F185" s="233"/>
      <c r="G185" s="233"/>
      <c r="H185" s="233"/>
    </row>
    <row r="186" spans="1:8" s="145" customFormat="1" ht="15.75" x14ac:dyDescent="0.2">
      <c r="A186" s="329"/>
      <c r="B186" s="74"/>
      <c r="C186" s="23"/>
      <c r="D186" s="60"/>
      <c r="E186" s="52"/>
      <c r="F186" s="122"/>
      <c r="G186" s="144"/>
      <c r="H186" s="144"/>
    </row>
    <row r="187" spans="1:8" s="145" customFormat="1" ht="15.75" x14ac:dyDescent="0.2">
      <c r="A187" s="329"/>
      <c r="B187" s="74"/>
      <c r="C187" s="19" t="s">
        <v>76</v>
      </c>
      <c r="D187" s="62">
        <f>D182</f>
        <v>18137.722000000002</v>
      </c>
      <c r="E187" s="71" t="s">
        <v>1</v>
      </c>
      <c r="F187" s="122" t="s">
        <v>143</v>
      </c>
      <c r="G187" s="144"/>
      <c r="H187" s="144"/>
    </row>
    <row r="188" spans="1:8" s="145" customFormat="1" ht="15.75" x14ac:dyDescent="0.2">
      <c r="A188" s="329"/>
      <c r="B188" s="74"/>
      <c r="C188" s="19" t="s">
        <v>85</v>
      </c>
      <c r="D188" s="62">
        <v>10</v>
      </c>
      <c r="E188" s="71" t="s">
        <v>140</v>
      </c>
      <c r="F188" s="122"/>
      <c r="G188" s="144"/>
      <c r="H188" s="144"/>
    </row>
    <row r="189" spans="1:8" s="145" customFormat="1" ht="16.5" thickBot="1" x14ac:dyDescent="0.25">
      <c r="A189" s="329"/>
      <c r="B189" s="74"/>
      <c r="C189" s="76" t="s">
        <v>0</v>
      </c>
      <c r="D189" s="77">
        <f>ROUNDUP(D187/D188,0)</f>
        <v>1814</v>
      </c>
      <c r="E189" s="75" t="s">
        <v>50</v>
      </c>
      <c r="F189" s="122"/>
      <c r="G189" s="144"/>
      <c r="H189" s="144"/>
    </row>
    <row r="190" spans="1:8" s="128" customFormat="1" ht="16.149999999999999" customHeight="1" thickBot="1" x14ac:dyDescent="0.25">
      <c r="A190" s="327">
        <v>3</v>
      </c>
      <c r="B190" s="234" t="s">
        <v>141</v>
      </c>
      <c r="C190" s="234"/>
      <c r="D190" s="234"/>
      <c r="E190" s="234"/>
      <c r="F190" s="234"/>
      <c r="G190" s="234"/>
      <c r="H190" s="234"/>
    </row>
    <row r="191" spans="1:8" s="5" customFormat="1" ht="16.5" thickBot="1" x14ac:dyDescent="0.25">
      <c r="A191" s="331" t="s">
        <v>52</v>
      </c>
      <c r="B191" s="237" t="s">
        <v>63</v>
      </c>
      <c r="C191" s="237"/>
      <c r="D191" s="237"/>
      <c r="E191" s="237"/>
      <c r="F191" s="237"/>
      <c r="G191" s="237"/>
      <c r="H191" s="237"/>
    </row>
    <row r="192" spans="1:8" s="73" customFormat="1" ht="15.75" x14ac:dyDescent="0.2">
      <c r="A192" s="328" t="s">
        <v>151</v>
      </c>
      <c r="B192" s="233" t="s">
        <v>602</v>
      </c>
      <c r="C192" s="233"/>
      <c r="D192" s="233"/>
      <c r="E192" s="233"/>
      <c r="F192" s="233"/>
      <c r="G192" s="233"/>
      <c r="H192" s="233"/>
    </row>
    <row r="193" spans="1:8" s="145" customFormat="1" ht="16.149999999999999" customHeight="1" x14ac:dyDescent="0.2">
      <c r="A193" s="329"/>
      <c r="B193" s="74"/>
      <c r="C193" s="23"/>
      <c r="D193" s="60"/>
      <c r="E193" s="52"/>
      <c r="F193" s="122"/>
      <c r="G193" s="144"/>
      <c r="H193" s="144"/>
    </row>
    <row r="194" spans="1:8" s="219" customFormat="1" ht="16.149999999999999" customHeight="1" x14ac:dyDescent="0.2">
      <c r="A194" s="329"/>
      <c r="B194" s="74"/>
      <c r="C194" s="19" t="s">
        <v>600</v>
      </c>
      <c r="D194" s="62">
        <v>2</v>
      </c>
      <c r="E194" s="52"/>
      <c r="F194" s="122"/>
      <c r="G194" s="144"/>
      <c r="H194" s="144"/>
    </row>
    <row r="195" spans="1:8" s="145" customFormat="1" ht="15.6" customHeight="1" x14ac:dyDescent="0.2">
      <c r="A195" s="329"/>
      <c r="B195" s="74"/>
      <c r="C195" s="19" t="s">
        <v>29</v>
      </c>
      <c r="D195" s="62">
        <v>2</v>
      </c>
      <c r="E195" s="71" t="s">
        <v>73</v>
      </c>
      <c r="F195" s="122"/>
      <c r="G195" s="122"/>
      <c r="H195" s="122"/>
    </row>
    <row r="196" spans="1:8" s="145" customFormat="1" ht="15.75" x14ac:dyDescent="0.2">
      <c r="A196" s="329"/>
      <c r="B196" s="74"/>
      <c r="C196" s="19" t="s">
        <v>43</v>
      </c>
      <c r="D196" s="62">
        <v>12</v>
      </c>
      <c r="E196" s="71" t="s">
        <v>46</v>
      </c>
      <c r="F196" s="122"/>
      <c r="G196" s="144"/>
      <c r="H196" s="144"/>
    </row>
    <row r="197" spans="1:8" s="78" customFormat="1" ht="16.5" thickBot="1" x14ac:dyDescent="0.25">
      <c r="A197" s="330"/>
      <c r="B197" s="75"/>
      <c r="C197" s="76" t="s">
        <v>0</v>
      </c>
      <c r="D197" s="77">
        <f>D195*D196*D194</f>
        <v>48</v>
      </c>
      <c r="E197" s="75" t="s">
        <v>46</v>
      </c>
      <c r="F197" s="151"/>
      <c r="G197" s="117"/>
      <c r="H197" s="117"/>
    </row>
    <row r="198" spans="1:8" s="73" customFormat="1" ht="15.75" x14ac:dyDescent="0.2">
      <c r="A198" s="328" t="s">
        <v>152</v>
      </c>
      <c r="B198" s="233" t="s">
        <v>70</v>
      </c>
      <c r="C198" s="233"/>
      <c r="D198" s="233"/>
      <c r="E198" s="233"/>
      <c r="F198" s="233"/>
      <c r="G198" s="233"/>
      <c r="H198" s="233"/>
    </row>
    <row r="199" spans="1:8" s="145" customFormat="1" ht="15.75" x14ac:dyDescent="0.2">
      <c r="A199" s="329"/>
      <c r="B199" s="74"/>
      <c r="C199" s="23"/>
      <c r="D199" s="60"/>
      <c r="E199" s="52"/>
      <c r="F199" s="122"/>
      <c r="G199" s="144"/>
      <c r="H199" s="144"/>
    </row>
    <row r="200" spans="1:8" s="219" customFormat="1" ht="16.149999999999999" customHeight="1" x14ac:dyDescent="0.2">
      <c r="A200" s="329"/>
      <c r="B200" s="74"/>
      <c r="C200" s="19" t="s">
        <v>600</v>
      </c>
      <c r="D200" s="62">
        <v>2</v>
      </c>
      <c r="E200" s="52"/>
      <c r="F200" s="122"/>
      <c r="G200" s="144"/>
      <c r="H200" s="144"/>
    </row>
    <row r="201" spans="1:8" s="145" customFormat="1" ht="15.75" x14ac:dyDescent="0.2">
      <c r="A201" s="329"/>
      <c r="B201" s="74"/>
      <c r="C201" s="19" t="s">
        <v>29</v>
      </c>
      <c r="D201" s="62">
        <v>4</v>
      </c>
      <c r="E201" s="71" t="s">
        <v>73</v>
      </c>
      <c r="F201" s="122"/>
      <c r="G201" s="144"/>
      <c r="H201" s="144"/>
    </row>
    <row r="202" spans="1:8" s="145" customFormat="1" ht="15.75" x14ac:dyDescent="0.2">
      <c r="A202" s="329"/>
      <c r="B202" s="74"/>
      <c r="C202" s="19" t="s">
        <v>43</v>
      </c>
      <c r="D202" s="62">
        <v>12</v>
      </c>
      <c r="E202" s="71" t="s">
        <v>46</v>
      </c>
      <c r="F202" s="122"/>
      <c r="G202" s="144"/>
      <c r="H202" s="144"/>
    </row>
    <row r="203" spans="1:8" s="78" customFormat="1" ht="16.5" thickBot="1" x14ac:dyDescent="0.25">
      <c r="A203" s="330"/>
      <c r="B203" s="75"/>
      <c r="C203" s="76" t="s">
        <v>0</v>
      </c>
      <c r="D203" s="77">
        <f>D201*D202*D200</f>
        <v>96</v>
      </c>
      <c r="E203" s="75" t="s">
        <v>46</v>
      </c>
      <c r="F203" s="151"/>
      <c r="G203" s="117"/>
      <c r="H203" s="117"/>
    </row>
    <row r="204" spans="1:8" s="73" customFormat="1" ht="15.75" x14ac:dyDescent="0.2">
      <c r="A204" s="328" t="s">
        <v>337</v>
      </c>
      <c r="B204" s="233" t="s">
        <v>323</v>
      </c>
      <c r="C204" s="233"/>
      <c r="D204" s="233"/>
      <c r="E204" s="233"/>
      <c r="F204" s="233"/>
      <c r="G204" s="233"/>
      <c r="H204" s="233"/>
    </row>
    <row r="205" spans="1:8" s="157" customFormat="1" ht="15.75" x14ac:dyDescent="0.2">
      <c r="A205" s="329"/>
      <c r="B205" s="74"/>
      <c r="C205" s="23"/>
      <c r="D205" s="60"/>
      <c r="E205" s="52"/>
      <c r="F205" s="122"/>
      <c r="G205" s="144"/>
      <c r="H205" s="144"/>
    </row>
    <row r="206" spans="1:8" s="219" customFormat="1" ht="16.149999999999999" customHeight="1" x14ac:dyDescent="0.2">
      <c r="A206" s="329"/>
      <c r="B206" s="74"/>
      <c r="C206" s="19" t="s">
        <v>600</v>
      </c>
      <c r="D206" s="62">
        <v>2</v>
      </c>
      <c r="E206" s="52"/>
      <c r="F206" s="122"/>
      <c r="G206" s="144"/>
      <c r="H206" s="144"/>
    </row>
    <row r="207" spans="1:8" s="157" customFormat="1" ht="15.75" x14ac:dyDescent="0.2">
      <c r="A207" s="329"/>
      <c r="B207" s="74"/>
      <c r="C207" s="19" t="s">
        <v>29</v>
      </c>
      <c r="D207" s="62">
        <v>2</v>
      </c>
      <c r="E207" s="71" t="s">
        <v>73</v>
      </c>
      <c r="F207" s="238" t="s">
        <v>613</v>
      </c>
      <c r="G207" s="238"/>
      <c r="H207" s="238"/>
    </row>
    <row r="208" spans="1:8" s="157" customFormat="1" ht="15.75" x14ac:dyDescent="0.2">
      <c r="A208" s="329"/>
      <c r="B208" s="74"/>
      <c r="C208" s="19" t="s">
        <v>43</v>
      </c>
      <c r="D208" s="62">
        <v>12</v>
      </c>
      <c r="E208" s="71" t="s">
        <v>46</v>
      </c>
      <c r="F208" s="238"/>
      <c r="G208" s="238"/>
      <c r="H208" s="238"/>
    </row>
    <row r="209" spans="1:8" s="78" customFormat="1" ht="16.5" thickBot="1" x14ac:dyDescent="0.25">
      <c r="A209" s="330"/>
      <c r="B209" s="75"/>
      <c r="C209" s="76" t="s">
        <v>0</v>
      </c>
      <c r="D209" s="77">
        <f>D207*D208*D206</f>
        <v>48</v>
      </c>
      <c r="E209" s="75" t="s">
        <v>46</v>
      </c>
      <c r="F209" s="151"/>
      <c r="G209" s="117"/>
      <c r="H209" s="117"/>
    </row>
    <row r="210" spans="1:8" s="5" customFormat="1" ht="16.5" thickBot="1" x14ac:dyDescent="0.25">
      <c r="A210" s="331" t="s">
        <v>53</v>
      </c>
      <c r="B210" s="237" t="s">
        <v>71</v>
      </c>
      <c r="C210" s="237"/>
      <c r="D210" s="237"/>
      <c r="E210" s="237"/>
      <c r="F210" s="237"/>
      <c r="G210" s="237"/>
      <c r="H210" s="237"/>
    </row>
    <row r="211" spans="1:8" s="73" customFormat="1" ht="15.75" x14ac:dyDescent="0.2">
      <c r="A211" s="328" t="s">
        <v>153</v>
      </c>
      <c r="B211" s="233" t="s">
        <v>149</v>
      </c>
      <c r="C211" s="233"/>
      <c r="D211" s="233"/>
      <c r="E211" s="233"/>
      <c r="F211" s="233"/>
      <c r="G211" s="233"/>
      <c r="H211" s="233"/>
    </row>
    <row r="212" spans="1:8" s="145" customFormat="1" ht="15.75" x14ac:dyDescent="0.2">
      <c r="A212" s="329"/>
      <c r="B212" s="74"/>
      <c r="C212" s="23"/>
      <c r="D212" s="60"/>
      <c r="E212" s="52"/>
      <c r="F212" s="122"/>
      <c r="G212" s="144"/>
      <c r="H212" s="144"/>
    </row>
    <row r="213" spans="1:8" s="219" customFormat="1" ht="16.149999999999999" customHeight="1" x14ac:dyDescent="0.2">
      <c r="A213" s="329"/>
      <c r="B213" s="74"/>
      <c r="C213" s="19" t="s">
        <v>600</v>
      </c>
      <c r="D213" s="62">
        <v>2</v>
      </c>
      <c r="E213" s="52"/>
      <c r="F213" s="122"/>
      <c r="G213" s="144"/>
      <c r="H213" s="144"/>
    </row>
    <row r="214" spans="1:8" s="145" customFormat="1" ht="15.75" x14ac:dyDescent="0.2">
      <c r="A214" s="329"/>
      <c r="B214" s="74"/>
      <c r="C214" s="19" t="s">
        <v>29</v>
      </c>
      <c r="D214" s="62">
        <v>1</v>
      </c>
      <c r="E214" s="71" t="s">
        <v>50</v>
      </c>
      <c r="F214" s="122"/>
      <c r="G214" s="144"/>
      <c r="H214" s="144"/>
    </row>
    <row r="215" spans="1:8" s="145" customFormat="1" ht="15.75" x14ac:dyDescent="0.2">
      <c r="A215" s="329"/>
      <c r="B215" s="74"/>
      <c r="C215" s="19" t="s">
        <v>43</v>
      </c>
      <c r="D215" s="62">
        <v>52</v>
      </c>
      <c r="E215" s="71" t="s">
        <v>64</v>
      </c>
      <c r="F215" s="122"/>
      <c r="G215" s="144"/>
      <c r="H215" s="144"/>
    </row>
    <row r="216" spans="1:8" s="145" customFormat="1" ht="15.75" x14ac:dyDescent="0.2">
      <c r="A216" s="329"/>
      <c r="B216" s="74"/>
      <c r="C216" s="19" t="s">
        <v>68</v>
      </c>
      <c r="D216" s="62">
        <v>44</v>
      </c>
      <c r="E216" s="71" t="s">
        <v>69</v>
      </c>
      <c r="F216" s="122"/>
      <c r="G216" s="144"/>
      <c r="H216" s="144"/>
    </row>
    <row r="217" spans="1:8" s="78" customFormat="1" ht="16.5" thickBot="1" x14ac:dyDescent="0.25">
      <c r="A217" s="330"/>
      <c r="B217" s="75"/>
      <c r="C217" s="76" t="s">
        <v>66</v>
      </c>
      <c r="D217" s="77">
        <f>D213*D214*D215*D216</f>
        <v>4576</v>
      </c>
      <c r="E217" s="75"/>
      <c r="F217" s="151"/>
      <c r="G217" s="117"/>
      <c r="H217" s="117"/>
    </row>
    <row r="218" spans="1:8" s="73" customFormat="1" ht="15.75" x14ac:dyDescent="0.2">
      <c r="A218" s="328" t="s">
        <v>154</v>
      </c>
      <c r="B218" s="233" t="s">
        <v>150</v>
      </c>
      <c r="C218" s="233"/>
      <c r="D218" s="233"/>
      <c r="E218" s="233"/>
      <c r="F218" s="233"/>
      <c r="G218" s="233"/>
      <c r="H218" s="233"/>
    </row>
    <row r="219" spans="1:8" s="145" customFormat="1" ht="15.75" x14ac:dyDescent="0.2">
      <c r="A219" s="329"/>
      <c r="B219" s="74"/>
      <c r="C219" s="23"/>
      <c r="D219" s="60"/>
      <c r="E219" s="52"/>
      <c r="F219" s="122"/>
      <c r="G219" s="144"/>
      <c r="H219" s="144"/>
    </row>
    <row r="220" spans="1:8" s="219" customFormat="1" ht="16.149999999999999" customHeight="1" x14ac:dyDescent="0.2">
      <c r="A220" s="329"/>
      <c r="B220" s="74"/>
      <c r="C220" s="19" t="s">
        <v>600</v>
      </c>
      <c r="D220" s="62">
        <v>2</v>
      </c>
      <c r="E220" s="52"/>
      <c r="F220" s="122"/>
      <c r="G220" s="144"/>
      <c r="H220" s="144"/>
    </row>
    <row r="221" spans="1:8" s="145" customFormat="1" ht="15.75" x14ac:dyDescent="0.2">
      <c r="A221" s="329"/>
      <c r="B221" s="74"/>
      <c r="C221" s="19" t="s">
        <v>29</v>
      </c>
      <c r="D221" s="62">
        <v>1</v>
      </c>
      <c r="E221" s="71" t="s">
        <v>50</v>
      </c>
      <c r="F221" s="122"/>
      <c r="G221" s="144"/>
      <c r="H221" s="144"/>
    </row>
    <row r="222" spans="1:8" s="145" customFormat="1" ht="15.75" x14ac:dyDescent="0.2">
      <c r="A222" s="329"/>
      <c r="B222" s="74"/>
      <c r="C222" s="19" t="s">
        <v>43</v>
      </c>
      <c r="D222" s="62">
        <v>52</v>
      </c>
      <c r="E222" s="71" t="s">
        <v>64</v>
      </c>
      <c r="F222" s="122"/>
      <c r="G222" s="144"/>
      <c r="H222" s="144"/>
    </row>
    <row r="223" spans="1:8" s="145" customFormat="1" ht="15.75" x14ac:dyDescent="0.2">
      <c r="A223" s="329"/>
      <c r="B223" s="74"/>
      <c r="C223" s="19" t="s">
        <v>65</v>
      </c>
      <c r="D223" s="62">
        <f>(7*24)-44</f>
        <v>124</v>
      </c>
      <c r="E223" s="71" t="s">
        <v>69</v>
      </c>
      <c r="F223" s="122"/>
      <c r="G223" s="144"/>
      <c r="H223" s="144"/>
    </row>
    <row r="224" spans="1:8" s="78" customFormat="1" ht="16.5" thickBot="1" x14ac:dyDescent="0.25">
      <c r="A224" s="330"/>
      <c r="B224" s="75"/>
      <c r="C224" s="76" t="s">
        <v>67</v>
      </c>
      <c r="D224" s="77">
        <f>D220*D221*D222*D223</f>
        <v>12896</v>
      </c>
      <c r="E224" s="75"/>
      <c r="F224" s="151"/>
      <c r="G224" s="117"/>
      <c r="H224" s="117"/>
    </row>
    <row r="225" spans="1:8" s="73" customFormat="1" ht="15.75" x14ac:dyDescent="0.2">
      <c r="A225" s="328" t="s">
        <v>155</v>
      </c>
      <c r="B225" s="239" t="s">
        <v>325</v>
      </c>
      <c r="C225" s="239"/>
      <c r="D225" s="239"/>
      <c r="E225" s="239"/>
      <c r="F225" s="239"/>
      <c r="G225" s="239"/>
      <c r="H225" s="239"/>
    </row>
    <row r="226" spans="1:8" s="145" customFormat="1" ht="15.75" x14ac:dyDescent="0.2">
      <c r="A226" s="329"/>
      <c r="B226" s="74"/>
      <c r="C226" s="23"/>
      <c r="D226" s="60"/>
      <c r="E226" s="52"/>
      <c r="F226" s="122"/>
      <c r="G226" s="144"/>
      <c r="H226" s="144"/>
    </row>
    <row r="227" spans="1:8" s="219" customFormat="1" ht="16.149999999999999" customHeight="1" x14ac:dyDescent="0.2">
      <c r="A227" s="329"/>
      <c r="B227" s="74"/>
      <c r="C227" s="19" t="s">
        <v>600</v>
      </c>
      <c r="D227" s="62">
        <v>2</v>
      </c>
      <c r="E227" s="52"/>
      <c r="F227" s="122"/>
      <c r="G227" s="144"/>
      <c r="H227" s="144"/>
    </row>
    <row r="228" spans="1:8" s="145" customFormat="1" ht="15.75" x14ac:dyDescent="0.2">
      <c r="A228" s="329"/>
      <c r="B228" s="74"/>
      <c r="C228" s="19" t="s">
        <v>29</v>
      </c>
      <c r="D228" s="62">
        <v>1</v>
      </c>
      <c r="E228" s="71" t="s">
        <v>50</v>
      </c>
      <c r="F228" s="122"/>
      <c r="G228" s="144"/>
      <c r="H228" s="144"/>
    </row>
    <row r="229" spans="1:8" s="145" customFormat="1" ht="15.75" x14ac:dyDescent="0.2">
      <c r="A229" s="329"/>
      <c r="B229" s="74"/>
      <c r="C229" s="19" t="s">
        <v>43</v>
      </c>
      <c r="D229" s="62">
        <v>52</v>
      </c>
      <c r="E229" s="71" t="s">
        <v>64</v>
      </c>
      <c r="F229" s="122"/>
      <c r="G229" s="144"/>
      <c r="H229" s="144"/>
    </row>
    <row r="230" spans="1:8" s="145" customFormat="1" ht="15.75" x14ac:dyDescent="0.2">
      <c r="A230" s="329"/>
      <c r="B230" s="74"/>
      <c r="C230" s="19" t="s">
        <v>68</v>
      </c>
      <c r="D230" s="62">
        <v>44</v>
      </c>
      <c r="E230" s="71" t="s">
        <v>69</v>
      </c>
      <c r="F230" s="122"/>
      <c r="G230" s="144"/>
      <c r="H230" s="144"/>
    </row>
    <row r="231" spans="1:8" s="78" customFormat="1" ht="16.5" thickBot="1" x14ac:dyDescent="0.25">
      <c r="A231" s="330"/>
      <c r="B231" s="75"/>
      <c r="C231" s="76" t="s">
        <v>66</v>
      </c>
      <c r="D231" s="77">
        <f>D227*D228*D229*D230</f>
        <v>4576</v>
      </c>
      <c r="E231" s="75"/>
      <c r="F231" s="151"/>
      <c r="G231" s="117"/>
      <c r="H231" s="117"/>
    </row>
    <row r="232" spans="1:8" s="73" customFormat="1" ht="15.75" x14ac:dyDescent="0.2">
      <c r="A232" s="328" t="s">
        <v>467</v>
      </c>
      <c r="B232" s="239" t="s">
        <v>326</v>
      </c>
      <c r="C232" s="239"/>
      <c r="D232" s="239"/>
      <c r="E232" s="239"/>
      <c r="F232" s="239"/>
      <c r="G232" s="239"/>
      <c r="H232" s="239"/>
    </row>
    <row r="233" spans="1:8" s="145" customFormat="1" ht="15.75" x14ac:dyDescent="0.2">
      <c r="A233" s="329"/>
      <c r="B233" s="74"/>
      <c r="C233" s="23"/>
      <c r="D233" s="60"/>
      <c r="E233" s="52"/>
      <c r="F233" s="122"/>
      <c r="G233" s="144"/>
      <c r="H233" s="144"/>
    </row>
    <row r="234" spans="1:8" s="219" customFormat="1" ht="16.149999999999999" customHeight="1" x14ac:dyDescent="0.2">
      <c r="A234" s="329"/>
      <c r="B234" s="74"/>
      <c r="C234" s="19" t="s">
        <v>600</v>
      </c>
      <c r="D234" s="62">
        <v>2</v>
      </c>
      <c r="E234" s="52"/>
      <c r="F234" s="122"/>
      <c r="G234" s="144"/>
      <c r="H234" s="144"/>
    </row>
    <row r="235" spans="1:8" s="145" customFormat="1" ht="15.75" x14ac:dyDescent="0.2">
      <c r="A235" s="329"/>
      <c r="B235" s="74"/>
      <c r="C235" s="19" t="s">
        <v>29</v>
      </c>
      <c r="D235" s="62">
        <v>1</v>
      </c>
      <c r="E235" s="71" t="s">
        <v>50</v>
      </c>
      <c r="F235" s="122"/>
      <c r="G235" s="144"/>
      <c r="H235" s="144"/>
    </row>
    <row r="236" spans="1:8" s="145" customFormat="1" ht="15.75" x14ac:dyDescent="0.2">
      <c r="A236" s="329"/>
      <c r="B236" s="74"/>
      <c r="C236" s="19" t="s">
        <v>43</v>
      </c>
      <c r="D236" s="62">
        <v>52</v>
      </c>
      <c r="E236" s="71" t="s">
        <v>64</v>
      </c>
      <c r="F236" s="122"/>
      <c r="G236" s="144"/>
      <c r="H236" s="144"/>
    </row>
    <row r="237" spans="1:8" s="145" customFormat="1" ht="15.75" x14ac:dyDescent="0.2">
      <c r="A237" s="329"/>
      <c r="B237" s="74"/>
      <c r="C237" s="19" t="s">
        <v>65</v>
      </c>
      <c r="D237" s="62">
        <f>(7*24)-44</f>
        <v>124</v>
      </c>
      <c r="E237" s="71" t="s">
        <v>69</v>
      </c>
      <c r="F237" s="122"/>
      <c r="G237" s="144"/>
      <c r="H237" s="144"/>
    </row>
    <row r="238" spans="1:8" s="78" customFormat="1" ht="16.5" thickBot="1" x14ac:dyDescent="0.25">
      <c r="A238" s="330"/>
      <c r="B238" s="75"/>
      <c r="C238" s="76" t="s">
        <v>67</v>
      </c>
      <c r="D238" s="77">
        <f>D234*D235*D236*D237</f>
        <v>12896</v>
      </c>
      <c r="E238" s="75"/>
      <c r="F238" s="151"/>
      <c r="G238" s="117"/>
      <c r="H238" s="117"/>
    </row>
    <row r="239" spans="1:8" s="5" customFormat="1" ht="16.5" thickBot="1" x14ac:dyDescent="0.25">
      <c r="A239" s="331" t="s">
        <v>604</v>
      </c>
      <c r="B239" s="237" t="s">
        <v>603</v>
      </c>
      <c r="C239" s="237"/>
      <c r="D239" s="237"/>
      <c r="E239" s="237"/>
      <c r="F239" s="237"/>
      <c r="G239" s="237"/>
      <c r="H239" s="237"/>
    </row>
    <row r="240" spans="1:8" s="73" customFormat="1" ht="15.75" x14ac:dyDescent="0.2">
      <c r="A240" s="328" t="s">
        <v>731</v>
      </c>
      <c r="B240" s="233" t="s">
        <v>605</v>
      </c>
      <c r="C240" s="233"/>
      <c r="D240" s="233"/>
      <c r="E240" s="233"/>
      <c r="F240" s="233"/>
      <c r="G240" s="233"/>
      <c r="H240" s="233"/>
    </row>
    <row r="241" spans="1:8" s="145" customFormat="1" ht="15.75" x14ac:dyDescent="0.2">
      <c r="A241" s="329"/>
      <c r="B241" s="74"/>
      <c r="C241" s="23"/>
      <c r="D241" s="60"/>
      <c r="E241" s="52"/>
      <c r="F241" s="122"/>
      <c r="G241" s="144"/>
      <c r="H241" s="144"/>
    </row>
    <row r="242" spans="1:8" s="219" customFormat="1" ht="16.149999999999999" customHeight="1" x14ac:dyDescent="0.2">
      <c r="A242" s="329"/>
      <c r="B242" s="74"/>
      <c r="C242" s="19" t="s">
        <v>600</v>
      </c>
      <c r="D242" s="62">
        <v>2</v>
      </c>
      <c r="E242" s="52"/>
      <c r="F242" s="122"/>
      <c r="G242" s="144"/>
      <c r="H242" s="144"/>
    </row>
    <row r="243" spans="1:8" s="145" customFormat="1" ht="15.75" x14ac:dyDescent="0.2">
      <c r="A243" s="329"/>
      <c r="B243" s="74"/>
      <c r="C243" s="19" t="s">
        <v>29</v>
      </c>
      <c r="D243" s="62">
        <v>1</v>
      </c>
      <c r="E243" s="71" t="s">
        <v>50</v>
      </c>
      <c r="F243" s="122"/>
      <c r="G243" s="144"/>
      <c r="H243" s="144"/>
    </row>
    <row r="244" spans="1:8" s="145" customFormat="1" ht="15.75" x14ac:dyDescent="0.2">
      <c r="A244" s="329"/>
      <c r="B244" s="74"/>
      <c r="C244" s="19" t="s">
        <v>43</v>
      </c>
      <c r="D244" s="62">
        <v>52</v>
      </c>
      <c r="E244" s="71" t="s">
        <v>64</v>
      </c>
      <c r="F244" s="122"/>
      <c r="G244" s="144"/>
      <c r="H244" s="144"/>
    </row>
    <row r="245" spans="1:8" s="145" customFormat="1" ht="15.75" x14ac:dyDescent="0.2">
      <c r="A245" s="329"/>
      <c r="B245" s="74"/>
      <c r="C245" s="19" t="s">
        <v>68</v>
      </c>
      <c r="D245" s="62">
        <v>44</v>
      </c>
      <c r="E245" s="71" t="s">
        <v>69</v>
      </c>
      <c r="F245" s="122"/>
      <c r="G245" s="144"/>
      <c r="H245" s="144"/>
    </row>
    <row r="246" spans="1:8" s="78" customFormat="1" ht="16.5" thickBot="1" x14ac:dyDescent="0.25">
      <c r="A246" s="330"/>
      <c r="B246" s="75"/>
      <c r="C246" s="76" t="s">
        <v>66</v>
      </c>
      <c r="D246" s="77">
        <f>D242*D243*D244*D245</f>
        <v>4576</v>
      </c>
      <c r="E246" s="75"/>
      <c r="F246" s="151"/>
      <c r="G246" s="117"/>
      <c r="H246" s="117"/>
    </row>
    <row r="247" spans="1:8" s="73" customFormat="1" ht="15.75" x14ac:dyDescent="0.2">
      <c r="A247" s="328" t="s">
        <v>732</v>
      </c>
      <c r="B247" s="233" t="s">
        <v>606</v>
      </c>
      <c r="C247" s="233"/>
      <c r="D247" s="233"/>
      <c r="E247" s="233"/>
      <c r="F247" s="233"/>
      <c r="G247" s="233"/>
      <c r="H247" s="233"/>
    </row>
    <row r="248" spans="1:8" s="145" customFormat="1" ht="15.75" x14ac:dyDescent="0.2">
      <c r="A248" s="329"/>
      <c r="B248" s="74"/>
      <c r="C248" s="23"/>
      <c r="D248" s="60"/>
      <c r="E248" s="52"/>
      <c r="F248" s="122"/>
      <c r="G248" s="144"/>
      <c r="H248" s="144"/>
    </row>
    <row r="249" spans="1:8" s="219" customFormat="1" ht="16.149999999999999" customHeight="1" x14ac:dyDescent="0.2">
      <c r="A249" s="329"/>
      <c r="B249" s="74"/>
      <c r="C249" s="19" t="s">
        <v>600</v>
      </c>
      <c r="D249" s="62">
        <v>2</v>
      </c>
      <c r="E249" s="52"/>
      <c r="F249" s="122"/>
      <c r="G249" s="144"/>
      <c r="H249" s="144"/>
    </row>
    <row r="250" spans="1:8" s="145" customFormat="1" ht="15.75" x14ac:dyDescent="0.2">
      <c r="A250" s="329"/>
      <c r="B250" s="74"/>
      <c r="C250" s="19" t="s">
        <v>29</v>
      </c>
      <c r="D250" s="62">
        <v>1</v>
      </c>
      <c r="E250" s="71" t="s">
        <v>50</v>
      </c>
      <c r="F250" s="122"/>
      <c r="G250" s="144"/>
      <c r="H250" s="144"/>
    </row>
    <row r="251" spans="1:8" s="145" customFormat="1" ht="15.75" x14ac:dyDescent="0.2">
      <c r="A251" s="329"/>
      <c r="B251" s="74"/>
      <c r="C251" s="19" t="s">
        <v>43</v>
      </c>
      <c r="D251" s="62">
        <v>52</v>
      </c>
      <c r="E251" s="71" t="s">
        <v>64</v>
      </c>
      <c r="F251" s="122"/>
      <c r="G251" s="144"/>
      <c r="H251" s="144"/>
    </row>
    <row r="252" spans="1:8" s="145" customFormat="1" ht="15.75" x14ac:dyDescent="0.2">
      <c r="A252" s="329"/>
      <c r="B252" s="74"/>
      <c r="C252" s="19" t="s">
        <v>65</v>
      </c>
      <c r="D252" s="62">
        <f>(7*24)-44</f>
        <v>124</v>
      </c>
      <c r="E252" s="71" t="s">
        <v>69</v>
      </c>
      <c r="F252" s="122"/>
      <c r="G252" s="144"/>
      <c r="H252" s="144"/>
    </row>
    <row r="253" spans="1:8" s="78" customFormat="1" ht="16.5" thickBot="1" x14ac:dyDescent="0.25">
      <c r="A253" s="330"/>
      <c r="B253" s="75"/>
      <c r="C253" s="76" t="s">
        <v>67</v>
      </c>
      <c r="D253" s="77">
        <f>D249*D250*D251*D252</f>
        <v>12896</v>
      </c>
      <c r="E253" s="75"/>
      <c r="F253" s="151"/>
      <c r="G253" s="117"/>
      <c r="H253" s="117"/>
    </row>
    <row r="254" spans="1:8" s="128" customFormat="1" ht="16.149999999999999" customHeight="1" thickBot="1" x14ac:dyDescent="0.25">
      <c r="A254" s="327">
        <v>4</v>
      </c>
      <c r="B254" s="234" t="s">
        <v>582</v>
      </c>
      <c r="C254" s="234"/>
      <c r="D254" s="234"/>
      <c r="E254" s="234"/>
      <c r="F254" s="234"/>
      <c r="G254" s="234"/>
      <c r="H254" s="234"/>
    </row>
    <row r="255" spans="1:8" s="5" customFormat="1" ht="16.5" thickBot="1" x14ac:dyDescent="0.25">
      <c r="A255" s="331" t="s">
        <v>434</v>
      </c>
      <c r="B255" s="237" t="s">
        <v>63</v>
      </c>
      <c r="C255" s="237"/>
      <c r="D255" s="237"/>
      <c r="E255" s="237"/>
      <c r="F255" s="237"/>
      <c r="G255" s="237"/>
      <c r="H255" s="237"/>
    </row>
    <row r="256" spans="1:8" s="73" customFormat="1" ht="15.75" x14ac:dyDescent="0.2">
      <c r="A256" s="328" t="s">
        <v>468</v>
      </c>
      <c r="B256" s="233" t="s">
        <v>607</v>
      </c>
      <c r="C256" s="233"/>
      <c r="D256" s="233"/>
      <c r="E256" s="233"/>
      <c r="F256" s="233"/>
      <c r="G256" s="233"/>
      <c r="H256" s="233"/>
    </row>
    <row r="257" spans="1:8" s="145" customFormat="1" ht="16.149999999999999" customHeight="1" x14ac:dyDescent="0.2">
      <c r="A257" s="329"/>
      <c r="B257" s="74"/>
      <c r="C257" s="23"/>
      <c r="D257" s="60"/>
      <c r="E257" s="52"/>
      <c r="F257" s="122"/>
      <c r="G257" s="144"/>
      <c r="H257" s="144"/>
    </row>
    <row r="258" spans="1:8" s="219" customFormat="1" ht="16.149999999999999" customHeight="1" x14ac:dyDescent="0.2">
      <c r="A258" s="329"/>
      <c r="B258" s="74"/>
      <c r="C258" s="19" t="s">
        <v>600</v>
      </c>
      <c r="D258" s="62">
        <v>6</v>
      </c>
      <c r="E258" s="52"/>
      <c r="F258" s="122"/>
      <c r="G258" s="144"/>
      <c r="H258" s="144"/>
    </row>
    <row r="259" spans="1:8" s="145" customFormat="1" ht="15.6" customHeight="1" x14ac:dyDescent="0.2">
      <c r="A259" s="329"/>
      <c r="B259" s="74"/>
      <c r="C259" s="19" t="s">
        <v>29</v>
      </c>
      <c r="D259" s="62">
        <v>3</v>
      </c>
      <c r="E259" s="71" t="s">
        <v>73</v>
      </c>
      <c r="F259" s="122"/>
      <c r="G259" s="122"/>
      <c r="H259" s="122"/>
    </row>
    <row r="260" spans="1:8" s="145" customFormat="1" ht="15.75" x14ac:dyDescent="0.2">
      <c r="A260" s="329"/>
      <c r="B260" s="74"/>
      <c r="C260" s="19" t="s">
        <v>43</v>
      </c>
      <c r="D260" s="62">
        <v>12</v>
      </c>
      <c r="E260" s="71" t="s">
        <v>46</v>
      </c>
      <c r="F260" s="122"/>
      <c r="G260" s="144"/>
      <c r="H260" s="144"/>
    </row>
    <row r="261" spans="1:8" s="78" customFormat="1" ht="16.5" thickBot="1" x14ac:dyDescent="0.25">
      <c r="A261" s="330"/>
      <c r="B261" s="75"/>
      <c r="C261" s="76" t="s">
        <v>0</v>
      </c>
      <c r="D261" s="77">
        <f>D259*D260*D258</f>
        <v>216</v>
      </c>
      <c r="E261" s="75" t="s">
        <v>46</v>
      </c>
      <c r="F261" s="151"/>
      <c r="G261" s="117"/>
      <c r="H261" s="117"/>
    </row>
    <row r="262" spans="1:8" s="73" customFormat="1" ht="15.75" x14ac:dyDescent="0.2">
      <c r="A262" s="328" t="s">
        <v>469</v>
      </c>
      <c r="B262" s="233" t="s">
        <v>168</v>
      </c>
      <c r="C262" s="233"/>
      <c r="D262" s="233"/>
      <c r="E262" s="233"/>
      <c r="F262" s="233"/>
      <c r="G262" s="233"/>
      <c r="H262" s="233"/>
    </row>
    <row r="263" spans="1:8" s="145" customFormat="1" ht="15.75" x14ac:dyDescent="0.2">
      <c r="A263" s="329"/>
      <c r="B263" s="74"/>
      <c r="C263" s="23"/>
      <c r="D263" s="60"/>
      <c r="E263" s="52"/>
      <c r="F263" s="122"/>
      <c r="G263" s="144"/>
      <c r="H263" s="144"/>
    </row>
    <row r="264" spans="1:8" s="219" customFormat="1" ht="16.149999999999999" customHeight="1" x14ac:dyDescent="0.2">
      <c r="A264" s="329"/>
      <c r="B264" s="74"/>
      <c r="C264" s="19" t="s">
        <v>600</v>
      </c>
      <c r="D264" s="62">
        <v>6</v>
      </c>
      <c r="E264" s="52"/>
      <c r="F264" s="122"/>
      <c r="G264" s="144"/>
      <c r="H264" s="144"/>
    </row>
    <row r="265" spans="1:8" s="145" customFormat="1" ht="15.6" customHeight="1" x14ac:dyDescent="0.2">
      <c r="A265" s="329"/>
      <c r="B265" s="74"/>
      <c r="C265" s="19" t="s">
        <v>29</v>
      </c>
      <c r="D265" s="62">
        <v>1</v>
      </c>
      <c r="E265" s="71" t="s">
        <v>73</v>
      </c>
      <c r="F265" s="122"/>
      <c r="G265" s="122"/>
      <c r="H265" s="122"/>
    </row>
    <row r="266" spans="1:8" s="145" customFormat="1" ht="15.75" x14ac:dyDescent="0.2">
      <c r="A266" s="329"/>
      <c r="B266" s="74"/>
      <c r="C266" s="19" t="s">
        <v>43</v>
      </c>
      <c r="D266" s="62">
        <v>12</v>
      </c>
      <c r="E266" s="71" t="s">
        <v>46</v>
      </c>
      <c r="F266" s="122"/>
      <c r="G266" s="144"/>
      <c r="H266" s="144"/>
    </row>
    <row r="267" spans="1:8" s="78" customFormat="1" ht="16.5" thickBot="1" x14ac:dyDescent="0.25">
      <c r="A267" s="330"/>
      <c r="B267" s="75"/>
      <c r="C267" s="76" t="s">
        <v>0</v>
      </c>
      <c r="D267" s="77">
        <f>D265*D266*D264</f>
        <v>72</v>
      </c>
      <c r="E267" s="75" t="s">
        <v>46</v>
      </c>
      <c r="F267" s="151"/>
      <c r="G267" s="117"/>
      <c r="H267" s="117"/>
    </row>
    <row r="268" spans="1:8" s="73" customFormat="1" ht="15.75" x14ac:dyDescent="0.2">
      <c r="A268" s="328" t="s">
        <v>470</v>
      </c>
      <c r="B268" s="233" t="s">
        <v>169</v>
      </c>
      <c r="C268" s="233"/>
      <c r="D268" s="233"/>
      <c r="E268" s="233"/>
      <c r="F268" s="233"/>
      <c r="G268" s="233"/>
      <c r="H268" s="233"/>
    </row>
    <row r="269" spans="1:8" s="145" customFormat="1" ht="15.75" x14ac:dyDescent="0.2">
      <c r="A269" s="329"/>
      <c r="B269" s="74"/>
      <c r="C269" s="23"/>
      <c r="D269" s="60"/>
      <c r="E269" s="52"/>
      <c r="F269" s="122"/>
      <c r="G269" s="144"/>
      <c r="H269" s="144"/>
    </row>
    <row r="270" spans="1:8" s="219" customFormat="1" ht="16.149999999999999" customHeight="1" x14ac:dyDescent="0.2">
      <c r="A270" s="329"/>
      <c r="B270" s="74"/>
      <c r="C270" s="19" t="s">
        <v>600</v>
      </c>
      <c r="D270" s="62">
        <v>6</v>
      </c>
      <c r="E270" s="52"/>
      <c r="F270" s="122"/>
      <c r="G270" s="144"/>
      <c r="H270" s="144"/>
    </row>
    <row r="271" spans="1:8" s="145" customFormat="1" ht="15.6" customHeight="1" x14ac:dyDescent="0.2">
      <c r="A271" s="329"/>
      <c r="B271" s="74"/>
      <c r="C271" s="19" t="s">
        <v>29</v>
      </c>
      <c r="D271" s="62">
        <v>1</v>
      </c>
      <c r="E271" s="71" t="s">
        <v>73</v>
      </c>
      <c r="F271" s="122"/>
      <c r="G271" s="122"/>
      <c r="H271" s="122"/>
    </row>
    <row r="272" spans="1:8" s="145" customFormat="1" ht="15.75" x14ac:dyDescent="0.2">
      <c r="A272" s="329"/>
      <c r="B272" s="74"/>
      <c r="C272" s="19" t="s">
        <v>43</v>
      </c>
      <c r="D272" s="62">
        <v>12</v>
      </c>
      <c r="E272" s="71" t="s">
        <v>46</v>
      </c>
      <c r="F272" s="122"/>
      <c r="G272" s="144"/>
      <c r="H272" s="144"/>
    </row>
    <row r="273" spans="1:8" s="78" customFormat="1" ht="16.5" thickBot="1" x14ac:dyDescent="0.25">
      <c r="A273" s="330"/>
      <c r="B273" s="75"/>
      <c r="C273" s="76" t="s">
        <v>0</v>
      </c>
      <c r="D273" s="77">
        <f>D271*D272*D270</f>
        <v>72</v>
      </c>
      <c r="E273" s="75" t="s">
        <v>46</v>
      </c>
      <c r="F273" s="151"/>
      <c r="G273" s="117"/>
      <c r="H273" s="117"/>
    </row>
    <row r="274" spans="1:8" s="73" customFormat="1" ht="15.75" x14ac:dyDescent="0.2">
      <c r="A274" s="328" t="s">
        <v>471</v>
      </c>
      <c r="B274" s="233" t="s">
        <v>170</v>
      </c>
      <c r="C274" s="233"/>
      <c r="D274" s="233"/>
      <c r="E274" s="233"/>
      <c r="F274" s="233"/>
      <c r="G274" s="233"/>
      <c r="H274" s="233"/>
    </row>
    <row r="275" spans="1:8" s="145" customFormat="1" ht="15.75" x14ac:dyDescent="0.2">
      <c r="A275" s="329"/>
      <c r="B275" s="74"/>
      <c r="C275" s="23"/>
      <c r="D275" s="60"/>
      <c r="E275" s="52"/>
      <c r="F275" s="122"/>
      <c r="G275" s="144"/>
      <c r="H275" s="144"/>
    </row>
    <row r="276" spans="1:8" s="219" customFormat="1" ht="16.149999999999999" customHeight="1" x14ac:dyDescent="0.2">
      <c r="A276" s="329"/>
      <c r="B276" s="74"/>
      <c r="C276" s="19" t="s">
        <v>600</v>
      </c>
      <c r="D276" s="62">
        <v>6</v>
      </c>
      <c r="E276" s="52"/>
      <c r="F276" s="122"/>
      <c r="G276" s="144"/>
      <c r="H276" s="144"/>
    </row>
    <row r="277" spans="1:8" s="145" customFormat="1" ht="15.6" customHeight="1" x14ac:dyDescent="0.2">
      <c r="A277" s="329"/>
      <c r="B277" s="74"/>
      <c r="C277" s="19" t="s">
        <v>29</v>
      </c>
      <c r="D277" s="62">
        <v>5</v>
      </c>
      <c r="E277" s="71" t="s">
        <v>73</v>
      </c>
      <c r="F277" s="122"/>
      <c r="G277" s="122"/>
      <c r="H277" s="122"/>
    </row>
    <row r="278" spans="1:8" s="145" customFormat="1" ht="15.75" x14ac:dyDescent="0.2">
      <c r="A278" s="329"/>
      <c r="B278" s="74"/>
      <c r="C278" s="19" t="s">
        <v>43</v>
      </c>
      <c r="D278" s="62">
        <v>12</v>
      </c>
      <c r="E278" s="71" t="s">
        <v>46</v>
      </c>
      <c r="F278" s="122"/>
      <c r="G278" s="144"/>
      <c r="H278" s="144"/>
    </row>
    <row r="279" spans="1:8" s="78" customFormat="1" ht="16.5" thickBot="1" x14ac:dyDescent="0.25">
      <c r="A279" s="330"/>
      <c r="B279" s="75"/>
      <c r="C279" s="76" t="s">
        <v>0</v>
      </c>
      <c r="D279" s="77">
        <f>D277*D278*D276</f>
        <v>360</v>
      </c>
      <c r="E279" s="75" t="s">
        <v>46</v>
      </c>
      <c r="F279" s="151"/>
      <c r="G279" s="117"/>
      <c r="H279" s="117"/>
    </row>
    <row r="280" spans="1:8" s="73" customFormat="1" ht="15.75" x14ac:dyDescent="0.2">
      <c r="A280" s="328" t="s">
        <v>472</v>
      </c>
      <c r="B280" s="233" t="s">
        <v>323</v>
      </c>
      <c r="C280" s="233"/>
      <c r="D280" s="233"/>
      <c r="E280" s="233"/>
      <c r="F280" s="233"/>
      <c r="G280" s="233"/>
      <c r="H280" s="233"/>
    </row>
    <row r="281" spans="1:8" s="157" customFormat="1" ht="15.75" x14ac:dyDescent="0.2">
      <c r="A281" s="329"/>
      <c r="B281" s="74"/>
      <c r="C281" s="23"/>
      <c r="D281" s="60"/>
      <c r="E281" s="52"/>
      <c r="F281" s="122"/>
      <c r="G281" s="144"/>
      <c r="H281" s="144"/>
    </row>
    <row r="282" spans="1:8" s="219" customFormat="1" ht="16.149999999999999" customHeight="1" x14ac:dyDescent="0.2">
      <c r="A282" s="329"/>
      <c r="B282" s="74"/>
      <c r="C282" s="19" t="s">
        <v>600</v>
      </c>
      <c r="D282" s="62">
        <v>3</v>
      </c>
      <c r="E282" s="52"/>
      <c r="F282" s="122" t="s">
        <v>610</v>
      </c>
      <c r="G282" s="144"/>
      <c r="H282" s="144"/>
    </row>
    <row r="283" spans="1:8" s="157" customFormat="1" ht="15.6" customHeight="1" x14ac:dyDescent="0.2">
      <c r="A283" s="329"/>
      <c r="B283" s="74"/>
      <c r="C283" s="19" t="s">
        <v>29</v>
      </c>
      <c r="D283" s="62">
        <v>1</v>
      </c>
      <c r="E283" s="71" t="s">
        <v>324</v>
      </c>
      <c r="F283" s="122"/>
      <c r="G283" s="122"/>
      <c r="H283" s="122"/>
    </row>
    <row r="284" spans="1:8" s="157" customFormat="1" ht="15.75" x14ac:dyDescent="0.2">
      <c r="A284" s="329"/>
      <c r="B284" s="74"/>
      <c r="C284" s="19" t="s">
        <v>43</v>
      </c>
      <c r="D284" s="62">
        <v>12</v>
      </c>
      <c r="E284" s="71" t="s">
        <v>46</v>
      </c>
      <c r="F284" s="122"/>
      <c r="G284" s="144"/>
      <c r="H284" s="144"/>
    </row>
    <row r="285" spans="1:8" s="78" customFormat="1" ht="16.5" thickBot="1" x14ac:dyDescent="0.25">
      <c r="A285" s="330"/>
      <c r="B285" s="75"/>
      <c r="C285" s="76" t="s">
        <v>0</v>
      </c>
      <c r="D285" s="77">
        <f>D283*D284*D282</f>
        <v>36</v>
      </c>
      <c r="E285" s="75" t="s">
        <v>46</v>
      </c>
      <c r="F285" s="151"/>
      <c r="G285" s="117"/>
      <c r="H285" s="117"/>
    </row>
    <row r="286" spans="1:8" s="73" customFormat="1" ht="15.75" x14ac:dyDescent="0.2">
      <c r="A286" s="328" t="s">
        <v>473</v>
      </c>
      <c r="B286" s="233" t="s">
        <v>327</v>
      </c>
      <c r="C286" s="233"/>
      <c r="D286" s="233"/>
      <c r="E286" s="233"/>
      <c r="F286" s="233"/>
      <c r="G286" s="233"/>
      <c r="H286" s="233"/>
    </row>
    <row r="287" spans="1:8" s="157" customFormat="1" ht="15.75" x14ac:dyDescent="0.2">
      <c r="A287" s="329"/>
      <c r="B287" s="74"/>
      <c r="C287" s="23"/>
      <c r="D287" s="60"/>
      <c r="E287" s="52"/>
      <c r="F287" s="122"/>
      <c r="G287" s="144"/>
      <c r="H287" s="144"/>
    </row>
    <row r="288" spans="1:8" s="219" customFormat="1" ht="16.149999999999999" customHeight="1" x14ac:dyDescent="0.2">
      <c r="A288" s="329"/>
      <c r="B288" s="74"/>
      <c r="C288" s="19" t="s">
        <v>600</v>
      </c>
      <c r="D288" s="62">
        <v>3</v>
      </c>
      <c r="E288" s="52"/>
      <c r="F288" s="122" t="s">
        <v>610</v>
      </c>
      <c r="G288" s="144"/>
      <c r="H288" s="144"/>
    </row>
    <row r="289" spans="1:8" s="157" customFormat="1" ht="15.6" customHeight="1" x14ac:dyDescent="0.2">
      <c r="A289" s="329"/>
      <c r="B289" s="74"/>
      <c r="C289" s="19" t="s">
        <v>29</v>
      </c>
      <c r="D289" s="62">
        <v>1</v>
      </c>
      <c r="E289" s="71" t="s">
        <v>73</v>
      </c>
      <c r="F289" s="122"/>
      <c r="G289" s="122"/>
      <c r="H289" s="122"/>
    </row>
    <row r="290" spans="1:8" s="157" customFormat="1" ht="15.75" x14ac:dyDescent="0.2">
      <c r="A290" s="329"/>
      <c r="B290" s="74"/>
      <c r="C290" s="19" t="s">
        <v>43</v>
      </c>
      <c r="D290" s="62">
        <v>12</v>
      </c>
      <c r="E290" s="71" t="s">
        <v>46</v>
      </c>
      <c r="F290" s="122"/>
      <c r="G290" s="144"/>
      <c r="H290" s="144"/>
    </row>
    <row r="291" spans="1:8" s="78" customFormat="1" ht="16.5" thickBot="1" x14ac:dyDescent="0.25">
      <c r="A291" s="330"/>
      <c r="B291" s="75"/>
      <c r="C291" s="76" t="s">
        <v>0</v>
      </c>
      <c r="D291" s="77">
        <f>D289*D290*D288</f>
        <v>36</v>
      </c>
      <c r="E291" s="75" t="s">
        <v>46</v>
      </c>
      <c r="F291" s="151"/>
      <c r="G291" s="117"/>
      <c r="H291" s="117"/>
    </row>
    <row r="292" spans="1:8" s="5" customFormat="1" ht="16.5" thickBot="1" x14ac:dyDescent="0.25">
      <c r="A292" s="331" t="s">
        <v>435</v>
      </c>
      <c r="B292" s="237" t="s">
        <v>71</v>
      </c>
      <c r="C292" s="237"/>
      <c r="D292" s="237"/>
      <c r="E292" s="237"/>
      <c r="F292" s="237"/>
      <c r="G292" s="237"/>
      <c r="H292" s="237"/>
    </row>
    <row r="293" spans="1:8" s="73" customFormat="1" ht="33.6" customHeight="1" x14ac:dyDescent="0.2">
      <c r="A293" s="328" t="s">
        <v>474</v>
      </c>
      <c r="B293" s="239" t="s">
        <v>609</v>
      </c>
      <c r="C293" s="239"/>
      <c r="D293" s="239"/>
      <c r="E293" s="239"/>
      <c r="F293" s="239"/>
      <c r="G293" s="239"/>
      <c r="H293" s="239"/>
    </row>
    <row r="294" spans="1:8" s="145" customFormat="1" ht="15.75" x14ac:dyDescent="0.2">
      <c r="A294" s="329"/>
      <c r="B294" s="74"/>
      <c r="C294" s="23"/>
      <c r="D294" s="60"/>
      <c r="E294" s="52"/>
      <c r="F294" s="122"/>
      <c r="G294" s="144"/>
      <c r="H294" s="144"/>
    </row>
    <row r="295" spans="1:8" s="219" customFormat="1" ht="16.149999999999999" customHeight="1" x14ac:dyDescent="0.2">
      <c r="A295" s="329"/>
      <c r="B295" s="74"/>
      <c r="C295" s="19" t="s">
        <v>600</v>
      </c>
      <c r="D295" s="62">
        <v>3</v>
      </c>
      <c r="E295" s="52"/>
      <c r="F295" s="122" t="s">
        <v>610</v>
      </c>
      <c r="G295" s="144"/>
      <c r="H295" s="144"/>
    </row>
    <row r="296" spans="1:8" s="145" customFormat="1" ht="15.75" x14ac:dyDescent="0.2">
      <c r="A296" s="329"/>
      <c r="B296" s="74"/>
      <c r="C296" s="19" t="s">
        <v>29</v>
      </c>
      <c r="D296" s="62">
        <v>1</v>
      </c>
      <c r="E296" s="71" t="s">
        <v>50</v>
      </c>
      <c r="F296" s="122"/>
      <c r="G296" s="144"/>
      <c r="H296" s="144"/>
    </row>
    <row r="297" spans="1:8" s="145" customFormat="1" ht="15.75" x14ac:dyDescent="0.2">
      <c r="A297" s="329"/>
      <c r="B297" s="74"/>
      <c r="C297" s="19" t="s">
        <v>43</v>
      </c>
      <c r="D297" s="62">
        <v>52</v>
      </c>
      <c r="E297" s="71" t="s">
        <v>64</v>
      </c>
      <c r="F297" s="122"/>
      <c r="G297" s="144"/>
      <c r="H297" s="144"/>
    </row>
    <row r="298" spans="1:8" s="145" customFormat="1" ht="15.75" x14ac:dyDescent="0.2">
      <c r="A298" s="329"/>
      <c r="B298" s="74"/>
      <c r="C298" s="19" t="s">
        <v>68</v>
      </c>
      <c r="D298" s="62">
        <v>44</v>
      </c>
      <c r="E298" s="71" t="s">
        <v>69</v>
      </c>
      <c r="F298" s="122"/>
      <c r="G298" s="144"/>
      <c r="H298" s="144"/>
    </row>
    <row r="299" spans="1:8" s="78" customFormat="1" ht="16.5" thickBot="1" x14ac:dyDescent="0.25">
      <c r="A299" s="330"/>
      <c r="B299" s="75"/>
      <c r="C299" s="76" t="s">
        <v>66</v>
      </c>
      <c r="D299" s="77">
        <f>D298*D297*D296*D295</f>
        <v>6864</v>
      </c>
      <c r="E299" s="75"/>
      <c r="F299" s="151"/>
      <c r="G299" s="117"/>
      <c r="H299" s="117"/>
    </row>
    <row r="300" spans="1:8" s="73" customFormat="1" ht="33.6" customHeight="1" x14ac:dyDescent="0.2">
      <c r="A300" s="328" t="s">
        <v>475</v>
      </c>
      <c r="B300" s="239" t="s">
        <v>608</v>
      </c>
      <c r="C300" s="239"/>
      <c r="D300" s="239"/>
      <c r="E300" s="239"/>
      <c r="F300" s="239"/>
      <c r="G300" s="239"/>
      <c r="H300" s="239"/>
    </row>
    <row r="301" spans="1:8" s="145" customFormat="1" ht="15.75" x14ac:dyDescent="0.2">
      <c r="A301" s="329"/>
      <c r="B301" s="74"/>
      <c r="C301" s="23"/>
      <c r="D301" s="60"/>
      <c r="E301" s="52"/>
      <c r="F301" s="122"/>
      <c r="G301" s="144"/>
      <c r="H301" s="144"/>
    </row>
    <row r="302" spans="1:8" s="219" customFormat="1" ht="16.149999999999999" customHeight="1" x14ac:dyDescent="0.2">
      <c r="A302" s="329"/>
      <c r="B302" s="74"/>
      <c r="C302" s="19" t="s">
        <v>600</v>
      </c>
      <c r="D302" s="62">
        <v>3</v>
      </c>
      <c r="E302" s="52"/>
      <c r="F302" s="122" t="s">
        <v>610</v>
      </c>
      <c r="G302" s="144"/>
      <c r="H302" s="144"/>
    </row>
    <row r="303" spans="1:8" s="145" customFormat="1" ht="15.75" x14ac:dyDescent="0.2">
      <c r="A303" s="329"/>
      <c r="B303" s="74"/>
      <c r="C303" s="19" t="s">
        <v>29</v>
      </c>
      <c r="D303" s="62">
        <v>1</v>
      </c>
      <c r="E303" s="71" t="s">
        <v>50</v>
      </c>
      <c r="F303" s="122"/>
      <c r="G303" s="144"/>
      <c r="H303" s="144"/>
    </row>
    <row r="304" spans="1:8" s="145" customFormat="1" ht="15.75" x14ac:dyDescent="0.2">
      <c r="A304" s="329"/>
      <c r="B304" s="74"/>
      <c r="C304" s="19" t="s">
        <v>43</v>
      </c>
      <c r="D304" s="62">
        <v>52</v>
      </c>
      <c r="E304" s="71" t="s">
        <v>64</v>
      </c>
      <c r="F304" s="122"/>
      <c r="G304" s="144"/>
      <c r="H304" s="144"/>
    </row>
    <row r="305" spans="1:8" s="145" customFormat="1" ht="15.75" x14ac:dyDescent="0.2">
      <c r="A305" s="329"/>
      <c r="B305" s="74"/>
      <c r="C305" s="19" t="s">
        <v>65</v>
      </c>
      <c r="D305" s="62">
        <f>(7*24)-44</f>
        <v>124</v>
      </c>
      <c r="E305" s="71" t="s">
        <v>69</v>
      </c>
      <c r="F305" s="122"/>
      <c r="G305" s="144"/>
      <c r="H305" s="144"/>
    </row>
    <row r="306" spans="1:8" s="78" customFormat="1" ht="16.5" thickBot="1" x14ac:dyDescent="0.25">
      <c r="A306" s="330"/>
      <c r="B306" s="75"/>
      <c r="C306" s="76" t="s">
        <v>67</v>
      </c>
      <c r="D306" s="77">
        <f>D305*D304*D303*D302</f>
        <v>19344</v>
      </c>
      <c r="E306" s="75"/>
      <c r="F306" s="151"/>
      <c r="G306" s="117"/>
      <c r="H306" s="117"/>
    </row>
    <row r="307" spans="1:8" s="73" customFormat="1" ht="15.75" x14ac:dyDescent="0.2">
      <c r="A307" s="328" t="s">
        <v>476</v>
      </c>
      <c r="B307" s="233" t="s">
        <v>171</v>
      </c>
      <c r="C307" s="233"/>
      <c r="D307" s="233"/>
      <c r="E307" s="233"/>
      <c r="F307" s="233"/>
      <c r="G307" s="233"/>
      <c r="H307" s="233"/>
    </row>
    <row r="308" spans="1:8" s="145" customFormat="1" ht="15.75" x14ac:dyDescent="0.2">
      <c r="A308" s="329"/>
      <c r="B308" s="74"/>
      <c r="C308" s="23"/>
      <c r="D308" s="60"/>
      <c r="E308" s="52"/>
      <c r="F308" s="122"/>
      <c r="G308" s="144"/>
      <c r="H308" s="144"/>
    </row>
    <row r="309" spans="1:8" s="219" customFormat="1" ht="16.149999999999999" customHeight="1" x14ac:dyDescent="0.2">
      <c r="A309" s="329"/>
      <c r="B309" s="74"/>
      <c r="C309" s="19" t="s">
        <v>600</v>
      </c>
      <c r="D309" s="62">
        <v>3</v>
      </c>
      <c r="E309" s="52"/>
      <c r="F309" s="122" t="s">
        <v>610</v>
      </c>
      <c r="G309" s="144"/>
      <c r="H309" s="144"/>
    </row>
    <row r="310" spans="1:8" s="145" customFormat="1" ht="15.75" x14ac:dyDescent="0.2">
      <c r="A310" s="329"/>
      <c r="B310" s="74"/>
      <c r="C310" s="19" t="s">
        <v>29</v>
      </c>
      <c r="D310" s="62">
        <v>1</v>
      </c>
      <c r="E310" s="71" t="s">
        <v>50</v>
      </c>
      <c r="F310" s="122"/>
      <c r="G310" s="144"/>
      <c r="H310" s="144"/>
    </row>
    <row r="311" spans="1:8" s="145" customFormat="1" ht="15.75" x14ac:dyDescent="0.2">
      <c r="A311" s="329"/>
      <c r="B311" s="74"/>
      <c r="C311" s="19" t="s">
        <v>43</v>
      </c>
      <c r="D311" s="62">
        <v>12</v>
      </c>
      <c r="E311" s="71" t="s">
        <v>46</v>
      </c>
      <c r="F311" s="122"/>
      <c r="G311" s="144"/>
      <c r="H311" s="144"/>
    </row>
    <row r="312" spans="1:8" s="78" customFormat="1" ht="16.5" thickBot="1" x14ac:dyDescent="0.25">
      <c r="A312" s="330"/>
      <c r="B312" s="75"/>
      <c r="C312" s="76" t="s">
        <v>43</v>
      </c>
      <c r="D312" s="77">
        <f>D309*D310*D311</f>
        <v>36</v>
      </c>
      <c r="E312" s="75" t="s">
        <v>46</v>
      </c>
      <c r="F312" s="151"/>
      <c r="G312" s="117"/>
      <c r="H312" s="117"/>
    </row>
    <row r="313" spans="1:8" s="5" customFormat="1" ht="16.5" thickBot="1" x14ac:dyDescent="0.25">
      <c r="A313" s="331" t="s">
        <v>436</v>
      </c>
      <c r="B313" s="237" t="s">
        <v>614</v>
      </c>
      <c r="C313" s="237"/>
      <c r="D313" s="237"/>
      <c r="E313" s="237"/>
      <c r="F313" s="237"/>
      <c r="G313" s="237"/>
      <c r="H313" s="237"/>
    </row>
    <row r="314" spans="1:8" s="73" customFormat="1" ht="15.75" x14ac:dyDescent="0.2">
      <c r="A314" s="328" t="s">
        <v>477</v>
      </c>
      <c r="B314" s="239" t="s">
        <v>265</v>
      </c>
      <c r="C314" s="239"/>
      <c r="D314" s="239"/>
      <c r="E314" s="239"/>
      <c r="F314" s="239"/>
      <c r="G314" s="239"/>
      <c r="H314" s="239"/>
    </row>
    <row r="315" spans="1:8" s="145" customFormat="1" ht="15.75" x14ac:dyDescent="0.2">
      <c r="A315" s="329"/>
      <c r="B315" s="74"/>
      <c r="C315" s="23"/>
      <c r="D315" s="60"/>
      <c r="E315" s="52"/>
      <c r="F315" s="122"/>
      <c r="G315" s="144"/>
      <c r="H315" s="144"/>
    </row>
    <row r="316" spans="1:8" s="219" customFormat="1" ht="16.149999999999999" customHeight="1" x14ac:dyDescent="0.2">
      <c r="A316" s="329"/>
      <c r="B316" s="74"/>
      <c r="C316" s="19" t="s">
        <v>600</v>
      </c>
      <c r="D316" s="62">
        <v>3</v>
      </c>
      <c r="E316" s="52"/>
      <c r="F316" s="122" t="s">
        <v>610</v>
      </c>
      <c r="G316" s="144"/>
      <c r="H316" s="144"/>
    </row>
    <row r="317" spans="1:8" s="145" customFormat="1" ht="15.75" x14ac:dyDescent="0.2">
      <c r="A317" s="329"/>
      <c r="B317" s="74"/>
      <c r="C317" s="19" t="s">
        <v>29</v>
      </c>
      <c r="D317" s="62">
        <v>3</v>
      </c>
      <c r="E317" s="71" t="s">
        <v>50</v>
      </c>
      <c r="F317" s="122"/>
      <c r="G317" s="144"/>
      <c r="H317" s="144"/>
    </row>
    <row r="318" spans="1:8" s="145" customFormat="1" ht="15.75" x14ac:dyDescent="0.2">
      <c r="A318" s="329"/>
      <c r="B318" s="74"/>
      <c r="C318" s="19" t="s">
        <v>43</v>
      </c>
      <c r="D318" s="62">
        <v>52</v>
      </c>
      <c r="E318" s="71" t="s">
        <v>64</v>
      </c>
      <c r="F318" s="122"/>
      <c r="G318" s="144"/>
      <c r="H318" s="144"/>
    </row>
    <row r="319" spans="1:8" s="145" customFormat="1" ht="15.75" x14ac:dyDescent="0.2">
      <c r="A319" s="329"/>
      <c r="B319" s="74"/>
      <c r="C319" s="19" t="s">
        <v>68</v>
      </c>
      <c r="D319" s="62">
        <v>44</v>
      </c>
      <c r="E319" s="71" t="s">
        <v>69</v>
      </c>
      <c r="F319" s="122"/>
      <c r="G319" s="144"/>
      <c r="H319" s="144"/>
    </row>
    <row r="320" spans="1:8" s="78" customFormat="1" ht="16.5" thickBot="1" x14ac:dyDescent="0.25">
      <c r="A320" s="330"/>
      <c r="B320" s="75"/>
      <c r="C320" s="76" t="s">
        <v>66</v>
      </c>
      <c r="D320" s="77">
        <f>D316*D317*D318*D319</f>
        <v>20592</v>
      </c>
      <c r="E320" s="75"/>
      <c r="F320" s="151"/>
      <c r="G320" s="117"/>
      <c r="H320" s="117"/>
    </row>
    <row r="321" spans="1:8" s="73" customFormat="1" ht="15.75" x14ac:dyDescent="0.2">
      <c r="A321" s="328" t="s">
        <v>478</v>
      </c>
      <c r="B321" s="239" t="s">
        <v>266</v>
      </c>
      <c r="C321" s="239"/>
      <c r="D321" s="239"/>
      <c r="E321" s="239"/>
      <c r="F321" s="239"/>
      <c r="G321" s="239"/>
      <c r="H321" s="239"/>
    </row>
    <row r="322" spans="1:8" s="145" customFormat="1" ht="15.75" x14ac:dyDescent="0.2">
      <c r="A322" s="329"/>
      <c r="B322" s="74"/>
      <c r="C322" s="23"/>
      <c r="D322" s="60"/>
      <c r="E322" s="52"/>
      <c r="F322" s="122"/>
      <c r="G322" s="144"/>
      <c r="H322" s="144"/>
    </row>
    <row r="323" spans="1:8" s="219" customFormat="1" ht="16.149999999999999" customHeight="1" x14ac:dyDescent="0.2">
      <c r="A323" s="329"/>
      <c r="B323" s="74"/>
      <c r="C323" s="19" t="s">
        <v>600</v>
      </c>
      <c r="D323" s="62">
        <v>3</v>
      </c>
      <c r="E323" s="52"/>
      <c r="F323" s="122" t="s">
        <v>610</v>
      </c>
      <c r="G323" s="144"/>
      <c r="H323" s="144"/>
    </row>
    <row r="324" spans="1:8" s="145" customFormat="1" ht="15.75" x14ac:dyDescent="0.2">
      <c r="A324" s="329"/>
      <c r="B324" s="74"/>
      <c r="C324" s="19" t="s">
        <v>29</v>
      </c>
      <c r="D324" s="62">
        <v>3</v>
      </c>
      <c r="E324" s="71" t="s">
        <v>50</v>
      </c>
      <c r="F324" s="122"/>
      <c r="G324" s="144"/>
      <c r="H324" s="144"/>
    </row>
    <row r="325" spans="1:8" s="145" customFormat="1" ht="15.75" x14ac:dyDescent="0.2">
      <c r="A325" s="329"/>
      <c r="B325" s="74"/>
      <c r="C325" s="19" t="s">
        <v>43</v>
      </c>
      <c r="D325" s="62">
        <v>52</v>
      </c>
      <c r="E325" s="71" t="s">
        <v>64</v>
      </c>
      <c r="F325" s="122"/>
      <c r="G325" s="144"/>
      <c r="H325" s="144"/>
    </row>
    <row r="326" spans="1:8" s="145" customFormat="1" ht="15.75" x14ac:dyDescent="0.2">
      <c r="A326" s="329"/>
      <c r="B326" s="74"/>
      <c r="C326" s="19" t="s">
        <v>65</v>
      </c>
      <c r="D326" s="62">
        <f>(7*24)-44</f>
        <v>124</v>
      </c>
      <c r="E326" s="71" t="s">
        <v>69</v>
      </c>
      <c r="F326" s="122"/>
      <c r="G326" s="144"/>
      <c r="H326" s="144"/>
    </row>
    <row r="327" spans="1:8" s="78" customFormat="1" ht="16.5" thickBot="1" x14ac:dyDescent="0.25">
      <c r="A327" s="330"/>
      <c r="B327" s="75"/>
      <c r="C327" s="76" t="s">
        <v>67</v>
      </c>
      <c r="D327" s="77">
        <f>D323*D324*D325*D326</f>
        <v>58032</v>
      </c>
      <c r="E327" s="75"/>
      <c r="F327" s="151"/>
      <c r="G327" s="117"/>
      <c r="H327" s="117"/>
    </row>
    <row r="328" spans="1:8" s="5" customFormat="1" ht="16.5" thickBot="1" x14ac:dyDescent="0.25">
      <c r="A328" s="331" t="s">
        <v>733</v>
      </c>
      <c r="B328" s="237" t="s">
        <v>74</v>
      </c>
      <c r="C328" s="237"/>
      <c r="D328" s="237"/>
      <c r="E328" s="237"/>
      <c r="F328" s="237"/>
      <c r="G328" s="237"/>
      <c r="H328" s="237"/>
    </row>
    <row r="329" spans="1:8" s="73" customFormat="1" ht="15.75" x14ac:dyDescent="0.2">
      <c r="A329" s="328" t="s">
        <v>734</v>
      </c>
      <c r="B329" s="233" t="s">
        <v>172</v>
      </c>
      <c r="C329" s="233"/>
      <c r="D329" s="233"/>
      <c r="E329" s="233"/>
      <c r="F329" s="233"/>
      <c r="G329" s="233"/>
      <c r="H329" s="233"/>
    </row>
    <row r="330" spans="1:8" s="145" customFormat="1" ht="15.75" x14ac:dyDescent="0.2">
      <c r="A330" s="329"/>
      <c r="B330" s="74"/>
      <c r="C330" s="23"/>
      <c r="D330" s="60"/>
      <c r="E330" s="52"/>
      <c r="F330" s="122"/>
      <c r="G330" s="144"/>
      <c r="H330" s="144"/>
    </row>
    <row r="331" spans="1:8" s="78" customFormat="1" ht="16.5" thickBot="1" x14ac:dyDescent="0.25">
      <c r="A331" s="330"/>
      <c r="B331" s="75"/>
      <c r="C331" s="76" t="s">
        <v>29</v>
      </c>
      <c r="D331" s="77">
        <v>6</v>
      </c>
      <c r="E331" s="75" t="s">
        <v>49</v>
      </c>
      <c r="F331" s="151"/>
      <c r="G331" s="117"/>
      <c r="H331" s="117"/>
    </row>
    <row r="332" spans="1:8" s="73" customFormat="1" ht="15.75" x14ac:dyDescent="0.2">
      <c r="A332" s="328" t="s">
        <v>735</v>
      </c>
      <c r="B332" s="233" t="s">
        <v>173</v>
      </c>
      <c r="C332" s="233"/>
      <c r="D332" s="233"/>
      <c r="E332" s="233"/>
      <c r="F332" s="233"/>
      <c r="G332" s="233"/>
      <c r="H332" s="233"/>
    </row>
    <row r="333" spans="1:8" s="145" customFormat="1" ht="15.75" x14ac:dyDescent="0.2">
      <c r="A333" s="329"/>
      <c r="B333" s="74"/>
      <c r="C333" s="23"/>
      <c r="D333" s="60"/>
      <c r="E333" s="52"/>
      <c r="F333" s="122"/>
      <c r="G333" s="144"/>
      <c r="H333" s="144"/>
    </row>
    <row r="334" spans="1:8" s="78" customFormat="1" ht="16.5" thickBot="1" x14ac:dyDescent="0.25">
      <c r="A334" s="330"/>
      <c r="B334" s="75"/>
      <c r="C334" s="76" t="s">
        <v>29</v>
      </c>
      <c r="D334" s="77">
        <v>60</v>
      </c>
      <c r="E334" s="75" t="s">
        <v>8</v>
      </c>
      <c r="F334" s="151"/>
      <c r="G334" s="117"/>
      <c r="H334" s="117"/>
    </row>
    <row r="335" spans="1:8" s="73" customFormat="1" ht="15.75" x14ac:dyDescent="0.2">
      <c r="A335" s="328" t="s">
        <v>736</v>
      </c>
      <c r="B335" s="233" t="s">
        <v>174</v>
      </c>
      <c r="C335" s="233"/>
      <c r="D335" s="233"/>
      <c r="E335" s="233"/>
      <c r="F335" s="233"/>
      <c r="G335" s="233"/>
      <c r="H335" s="233"/>
    </row>
    <row r="336" spans="1:8" s="145" customFormat="1" ht="15.75" x14ac:dyDescent="0.2">
      <c r="A336" s="329"/>
      <c r="B336" s="74"/>
      <c r="C336" s="23"/>
      <c r="D336" s="60"/>
      <c r="E336" s="52"/>
      <c r="F336" s="122"/>
      <c r="G336" s="144"/>
      <c r="H336" s="144"/>
    </row>
    <row r="337" spans="1:8" s="78" customFormat="1" ht="16.5" thickBot="1" x14ac:dyDescent="0.25">
      <c r="A337" s="330"/>
      <c r="B337" s="75"/>
      <c r="C337" s="76" t="s">
        <v>29</v>
      </c>
      <c r="D337" s="77">
        <v>2400</v>
      </c>
      <c r="E337" s="75" t="s">
        <v>49</v>
      </c>
      <c r="F337" s="151"/>
      <c r="G337" s="117"/>
      <c r="H337" s="117"/>
    </row>
    <row r="338" spans="1:8" s="73" customFormat="1" ht="15.75" x14ac:dyDescent="0.2">
      <c r="A338" s="328" t="s">
        <v>737</v>
      </c>
      <c r="B338" s="233" t="s">
        <v>175</v>
      </c>
      <c r="C338" s="233"/>
      <c r="D338" s="233"/>
      <c r="E338" s="233"/>
      <c r="F338" s="233"/>
      <c r="G338" s="233"/>
      <c r="H338" s="233"/>
    </row>
    <row r="339" spans="1:8" s="145" customFormat="1" ht="15.75" x14ac:dyDescent="0.2">
      <c r="A339" s="329"/>
      <c r="B339" s="74"/>
      <c r="C339" s="23"/>
      <c r="D339" s="60"/>
      <c r="E339" s="52"/>
      <c r="F339" s="122"/>
      <c r="G339" s="144"/>
      <c r="H339" s="144"/>
    </row>
    <row r="340" spans="1:8" s="78" customFormat="1" ht="16.5" thickBot="1" x14ac:dyDescent="0.25">
      <c r="A340" s="330"/>
      <c r="B340" s="75"/>
      <c r="C340" s="76" t="s">
        <v>29</v>
      </c>
      <c r="D340" s="77">
        <v>18</v>
      </c>
      <c r="E340" s="75" t="s">
        <v>2</v>
      </c>
      <c r="F340" s="151"/>
      <c r="G340" s="117"/>
      <c r="H340" s="117"/>
    </row>
    <row r="341" spans="1:8" s="73" customFormat="1" ht="15.75" x14ac:dyDescent="0.2">
      <c r="A341" s="328" t="s">
        <v>738</v>
      </c>
      <c r="B341" s="233" t="s">
        <v>176</v>
      </c>
      <c r="C341" s="233"/>
      <c r="D341" s="233"/>
      <c r="E341" s="233"/>
      <c r="F341" s="233"/>
      <c r="G341" s="233"/>
      <c r="H341" s="233"/>
    </row>
    <row r="342" spans="1:8" s="145" customFormat="1" ht="15.75" x14ac:dyDescent="0.2">
      <c r="A342" s="329"/>
      <c r="B342" s="74"/>
      <c r="C342" s="23"/>
      <c r="D342" s="60"/>
      <c r="E342" s="52"/>
      <c r="F342" s="122"/>
      <c r="G342" s="144"/>
      <c r="H342" s="144"/>
    </row>
    <row r="343" spans="1:8" s="78" customFormat="1" ht="16.5" thickBot="1" x14ac:dyDescent="0.25">
      <c r="A343" s="330"/>
      <c r="B343" s="75"/>
      <c r="C343" s="76" t="s">
        <v>29</v>
      </c>
      <c r="D343" s="77">
        <v>18</v>
      </c>
      <c r="E343" s="75" t="s">
        <v>2</v>
      </c>
      <c r="F343" s="151"/>
      <c r="G343" s="117"/>
      <c r="H343" s="117"/>
    </row>
    <row r="344" spans="1:8" s="73" customFormat="1" ht="15.75" x14ac:dyDescent="0.2">
      <c r="A344" s="328" t="s">
        <v>739</v>
      </c>
      <c r="B344" s="233" t="s">
        <v>177</v>
      </c>
      <c r="C344" s="233"/>
      <c r="D344" s="233"/>
      <c r="E344" s="233"/>
      <c r="F344" s="233"/>
      <c r="G344" s="233"/>
      <c r="H344" s="233"/>
    </row>
    <row r="345" spans="1:8" s="145" customFormat="1" ht="15.75" x14ac:dyDescent="0.2">
      <c r="A345" s="329"/>
      <c r="B345" s="74"/>
      <c r="C345" s="23"/>
      <c r="D345" s="60"/>
      <c r="E345" s="52"/>
      <c r="F345" s="122"/>
      <c r="G345" s="144"/>
      <c r="H345" s="144"/>
    </row>
    <row r="346" spans="1:8" s="78" customFormat="1" ht="16.5" thickBot="1" x14ac:dyDescent="0.25">
      <c r="A346" s="330"/>
      <c r="B346" s="75"/>
      <c r="C346" s="76" t="s">
        <v>29</v>
      </c>
      <c r="D346" s="77">
        <v>12000</v>
      </c>
      <c r="E346" s="75" t="s">
        <v>49</v>
      </c>
      <c r="F346" s="151"/>
      <c r="G346" s="117"/>
      <c r="H346" s="117"/>
    </row>
    <row r="347" spans="1:8" s="73" customFormat="1" ht="15.75" x14ac:dyDescent="0.2">
      <c r="A347" s="328" t="s">
        <v>740</v>
      </c>
      <c r="B347" s="233" t="s">
        <v>179</v>
      </c>
      <c r="C347" s="233"/>
      <c r="D347" s="233"/>
      <c r="E347" s="233"/>
      <c r="F347" s="233"/>
      <c r="G347" s="233"/>
      <c r="H347" s="233"/>
    </row>
    <row r="348" spans="1:8" s="145" customFormat="1" ht="15.75" x14ac:dyDescent="0.2">
      <c r="A348" s="329"/>
      <c r="B348" s="74"/>
      <c r="C348" s="23"/>
      <c r="D348" s="60"/>
      <c r="E348" s="52"/>
      <c r="F348" s="122"/>
      <c r="G348" s="144"/>
      <c r="H348" s="144"/>
    </row>
    <row r="349" spans="1:8" s="78" customFormat="1" ht="16.5" thickBot="1" x14ac:dyDescent="0.25">
      <c r="A349" s="330"/>
      <c r="B349" s="75"/>
      <c r="C349" s="76" t="s">
        <v>29</v>
      </c>
      <c r="D349" s="77">
        <v>6</v>
      </c>
      <c r="E349" s="75" t="s">
        <v>50</v>
      </c>
      <c r="F349" s="151"/>
      <c r="G349" s="117"/>
      <c r="H349" s="117"/>
    </row>
    <row r="350" spans="1:8" s="73" customFormat="1" ht="15.75" x14ac:dyDescent="0.2">
      <c r="A350" s="328" t="s">
        <v>741</v>
      </c>
      <c r="B350" s="233" t="s">
        <v>167</v>
      </c>
      <c r="C350" s="233"/>
      <c r="D350" s="233"/>
      <c r="E350" s="233"/>
      <c r="F350" s="233"/>
      <c r="G350" s="233"/>
      <c r="H350" s="233"/>
    </row>
    <row r="351" spans="1:8" s="145" customFormat="1" ht="15.75" x14ac:dyDescent="0.2">
      <c r="A351" s="329"/>
      <c r="B351" s="74"/>
      <c r="C351" s="23"/>
      <c r="D351" s="60"/>
      <c r="E351" s="52"/>
      <c r="F351" s="122"/>
      <c r="G351" s="144"/>
      <c r="H351" s="144"/>
    </row>
    <row r="352" spans="1:8" s="78" customFormat="1" ht="16.5" thickBot="1" x14ac:dyDescent="0.25">
      <c r="A352" s="330"/>
      <c r="B352" s="75"/>
      <c r="C352" s="76" t="s">
        <v>29</v>
      </c>
      <c r="D352" s="77">
        <v>6</v>
      </c>
      <c r="E352" s="75" t="s">
        <v>50</v>
      </c>
      <c r="F352" s="151"/>
      <c r="G352" s="117"/>
      <c r="H352" s="117"/>
    </row>
    <row r="353" spans="1:8" s="73" customFormat="1" ht="15.75" x14ac:dyDescent="0.2">
      <c r="A353" s="328" t="s">
        <v>742</v>
      </c>
      <c r="B353" s="233" t="s">
        <v>178</v>
      </c>
      <c r="C353" s="233"/>
      <c r="D353" s="233"/>
      <c r="E353" s="233"/>
      <c r="F353" s="233"/>
      <c r="G353" s="233"/>
      <c r="H353" s="233"/>
    </row>
    <row r="354" spans="1:8" s="145" customFormat="1" ht="15.75" x14ac:dyDescent="0.2">
      <c r="A354" s="329"/>
      <c r="B354" s="74"/>
      <c r="C354" s="23"/>
      <c r="D354" s="60"/>
      <c r="E354" s="52"/>
      <c r="F354" s="122"/>
      <c r="G354" s="144"/>
      <c r="H354" s="144"/>
    </row>
    <row r="355" spans="1:8" s="78" customFormat="1" ht="16.5" thickBot="1" x14ac:dyDescent="0.25">
      <c r="A355" s="330"/>
      <c r="B355" s="75"/>
      <c r="C355" s="76" t="s">
        <v>29</v>
      </c>
      <c r="D355" s="77">
        <v>60</v>
      </c>
      <c r="E355" s="75" t="s">
        <v>1</v>
      </c>
      <c r="F355" s="151"/>
      <c r="G355" s="117"/>
      <c r="H355" s="117"/>
    </row>
    <row r="356" spans="1:8" s="73" customFormat="1" ht="15.75" x14ac:dyDescent="0.2">
      <c r="A356" s="328" t="s">
        <v>743</v>
      </c>
      <c r="B356" s="233" t="s">
        <v>583</v>
      </c>
      <c r="C356" s="233"/>
      <c r="D356" s="233"/>
      <c r="E356" s="233"/>
      <c r="F356" s="233"/>
      <c r="G356" s="233"/>
      <c r="H356" s="233"/>
    </row>
    <row r="357" spans="1:8" s="216" customFormat="1" ht="15.75" x14ac:dyDescent="0.2">
      <c r="A357" s="329"/>
      <c r="B357" s="74"/>
      <c r="C357" s="23"/>
      <c r="D357" s="60"/>
      <c r="E357" s="52"/>
      <c r="F357" s="122"/>
      <c r="G357" s="144"/>
      <c r="H357" s="144"/>
    </row>
    <row r="358" spans="1:8" s="78" customFormat="1" ht="16.5" thickBot="1" x14ac:dyDescent="0.25">
      <c r="A358" s="330"/>
      <c r="B358" s="75"/>
      <c r="C358" s="76" t="s">
        <v>29</v>
      </c>
      <c r="D358" s="77">
        <v>1200</v>
      </c>
      <c r="E358" s="75" t="s">
        <v>8</v>
      </c>
      <c r="F358" s="151"/>
      <c r="G358" s="117"/>
      <c r="H358" s="117"/>
    </row>
    <row r="359" spans="1:8" ht="15.6" customHeight="1" x14ac:dyDescent="0.2"/>
    <row r="360" spans="1:8" ht="15.6" customHeight="1" x14ac:dyDescent="0.2"/>
    <row r="361" spans="1:8" ht="15.6" customHeight="1" x14ac:dyDescent="0.2"/>
    <row r="362" spans="1:8" ht="15.6" customHeight="1" x14ac:dyDescent="0.2"/>
    <row r="363" spans="1:8" ht="15.6" customHeight="1" x14ac:dyDescent="0.2"/>
    <row r="364" spans="1:8" ht="15.75" x14ac:dyDescent="0.2">
      <c r="C364" s="59" t="s">
        <v>5</v>
      </c>
    </row>
    <row r="365" spans="1:8" ht="15.75" x14ac:dyDescent="0.2">
      <c r="B365" s="4"/>
      <c r="C365" s="4"/>
      <c r="D365" s="236" t="str">
        <f>DADOS!C8</f>
        <v>Eng.ª Civil Flávia Cristina Barbosa</v>
      </c>
      <c r="E365" s="236"/>
      <c r="F365" s="236"/>
    </row>
    <row r="366" spans="1:8" ht="15.75" x14ac:dyDescent="0.2">
      <c r="B366" s="115"/>
      <c r="C366" s="4"/>
      <c r="D366" s="235" t="str">
        <f>"CREA: "&amp;DADOS!C9</f>
        <v>CREA: MG- 187.842/D</v>
      </c>
      <c r="E366" s="235"/>
      <c r="F366" s="235"/>
    </row>
  </sheetData>
  <mergeCells count="93">
    <mergeCell ref="B307:H307"/>
    <mergeCell ref="B338:H338"/>
    <mergeCell ref="B341:H341"/>
    <mergeCell ref="B344:H344"/>
    <mergeCell ref="B329:H329"/>
    <mergeCell ref="B332:H332"/>
    <mergeCell ref="B335:H335"/>
    <mergeCell ref="B313:H313"/>
    <mergeCell ref="B211:H211"/>
    <mergeCell ref="B232:H232"/>
    <mergeCell ref="B240:H240"/>
    <mergeCell ref="B293:H293"/>
    <mergeCell ref="B300:H300"/>
    <mergeCell ref="B262:H262"/>
    <mergeCell ref="B292:H292"/>
    <mergeCell ref="B274:H274"/>
    <mergeCell ref="B268:H268"/>
    <mergeCell ref="B247:H247"/>
    <mergeCell ref="B314:H314"/>
    <mergeCell ref="B321:H321"/>
    <mergeCell ref="B254:H254"/>
    <mergeCell ref="B255:H255"/>
    <mergeCell ref="B239:H239"/>
    <mergeCell ref="B56:H56"/>
    <mergeCell ref="B8:H8"/>
    <mergeCell ref="B9:H9"/>
    <mergeCell ref="B14:H14"/>
    <mergeCell ref="B19:H19"/>
    <mergeCell ref="B24:H24"/>
    <mergeCell ref="B29:H29"/>
    <mergeCell ref="B39:H39"/>
    <mergeCell ref="B109:H109"/>
    <mergeCell ref="B114:H114"/>
    <mergeCell ref="A1:F2"/>
    <mergeCell ref="C4:F4"/>
    <mergeCell ref="B256:H256"/>
    <mergeCell ref="B61:H61"/>
    <mergeCell ref="B68:H68"/>
    <mergeCell ref="B62:H62"/>
    <mergeCell ref="B45:H45"/>
    <mergeCell ref="B74:H74"/>
    <mergeCell ref="A3:B3"/>
    <mergeCell ref="B44:H44"/>
    <mergeCell ref="A6:H6"/>
    <mergeCell ref="A7:H7"/>
    <mergeCell ref="B46:H46"/>
    <mergeCell ref="B51:H51"/>
    <mergeCell ref="B96:H96"/>
    <mergeCell ref="B97:H97"/>
    <mergeCell ref="B102:H102"/>
    <mergeCell ref="B107:H107"/>
    <mergeCell ref="B108:H108"/>
    <mergeCell ref="B75:H75"/>
    <mergeCell ref="B76:H76"/>
    <mergeCell ref="B81:H81"/>
    <mergeCell ref="B86:H86"/>
    <mergeCell ref="B91:H91"/>
    <mergeCell ref="B185:H185"/>
    <mergeCell ref="B130:H130"/>
    <mergeCell ref="B131:H131"/>
    <mergeCell ref="B132:H132"/>
    <mergeCell ref="B125:H125"/>
    <mergeCell ref="B191:H191"/>
    <mergeCell ref="B119:H119"/>
    <mergeCell ref="B120:H120"/>
    <mergeCell ref="B210:H210"/>
    <mergeCell ref="B218:H218"/>
    <mergeCell ref="B137:H137"/>
    <mergeCell ref="B144:H144"/>
    <mergeCell ref="B145:H145"/>
    <mergeCell ref="B152:H152"/>
    <mergeCell ref="B159:H159"/>
    <mergeCell ref="B160:H160"/>
    <mergeCell ref="B165:H165"/>
    <mergeCell ref="B174:H174"/>
    <mergeCell ref="B198:H198"/>
    <mergeCell ref="B175:H175"/>
    <mergeCell ref="B180:H180"/>
    <mergeCell ref="B356:H356"/>
    <mergeCell ref="B34:H34"/>
    <mergeCell ref="B190:H190"/>
    <mergeCell ref="D366:F366"/>
    <mergeCell ref="D365:F365"/>
    <mergeCell ref="B328:H328"/>
    <mergeCell ref="B347:H347"/>
    <mergeCell ref="B353:H353"/>
    <mergeCell ref="B204:H204"/>
    <mergeCell ref="F207:H208"/>
    <mergeCell ref="B280:H280"/>
    <mergeCell ref="B286:H286"/>
    <mergeCell ref="B225:H225"/>
    <mergeCell ref="B192:H192"/>
    <mergeCell ref="B350:H350"/>
  </mergeCells>
  <phoneticPr fontId="10" type="noConversion"/>
  <pageMargins left="0.511811023622047" right="0.511811023622047" top="0.78740157480314998" bottom="0.78740157480314998" header="0.31496062992126" footer="0.31496062992126"/>
  <pageSetup paperSize="9" scale="71" fitToHeight="2000" orientation="portrait" r:id="rId1"/>
  <headerFooter>
    <oddFooter>Página &amp;P de &amp;N</oddFooter>
  </headerFooter>
  <rowBreaks count="5" manualBreakCount="5">
    <brk id="60" max="7" man="1"/>
    <brk id="118" max="7" man="1"/>
    <brk id="179" max="7" man="1"/>
    <brk id="238" max="7" man="1"/>
    <brk id="355" max="7" man="1"/>
  </rowBreaks>
  <ignoredErrors>
    <ignoredError sqref="A3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4"/>
  <sheetViews>
    <sheetView view="pageBreakPreview" zoomScale="70" zoomScaleNormal="100" zoomScaleSheetLayoutView="70" workbookViewId="0">
      <selection activeCell="C20" sqref="C20"/>
    </sheetView>
  </sheetViews>
  <sheetFormatPr defaultColWidth="9" defaultRowHeight="15" x14ac:dyDescent="0.2"/>
  <cols>
    <col min="1" max="1" width="31.75" style="4" customWidth="1"/>
    <col min="2" max="2" width="10.5" style="69" bestFit="1" customWidth="1"/>
    <col min="3" max="3" width="94.125" style="5" customWidth="1"/>
    <col min="4" max="4" width="22.25" style="5" bestFit="1" customWidth="1"/>
    <col min="5" max="5" width="17.375" style="4" bestFit="1" customWidth="1"/>
    <col min="6" max="6" width="10.125" style="4" customWidth="1"/>
    <col min="7" max="7" width="14.625" style="4" bestFit="1" customWidth="1"/>
    <col min="8" max="8" width="12.25" style="4" bestFit="1" customWidth="1"/>
    <col min="9" max="9" width="21.75" style="4" bestFit="1" customWidth="1"/>
    <col min="10" max="16384" width="9" style="4"/>
  </cols>
  <sheetData>
    <row r="1" spans="1:9" s="25" customFormat="1" ht="29.45" customHeight="1" thickBot="1" x14ac:dyDescent="0.25">
      <c r="A1" s="258" t="s">
        <v>32</v>
      </c>
      <c r="B1" s="259"/>
      <c r="C1" s="259"/>
      <c r="D1" s="259"/>
      <c r="E1" s="259"/>
      <c r="F1" s="259"/>
      <c r="G1" s="260"/>
      <c r="H1" s="50" t="s">
        <v>3</v>
      </c>
      <c r="I1" s="48" t="str">
        <f>DADOS!C2</f>
        <v>R05</v>
      </c>
    </row>
    <row r="2" spans="1:9" s="25" customFormat="1" ht="25.15" customHeight="1" thickBot="1" x14ac:dyDescent="0.25">
      <c r="A2" s="261"/>
      <c r="B2" s="262"/>
      <c r="C2" s="262"/>
      <c r="D2" s="262"/>
      <c r="E2" s="262"/>
      <c r="F2" s="262"/>
      <c r="G2" s="263"/>
      <c r="H2" s="50" t="s">
        <v>10</v>
      </c>
      <c r="I2" s="49">
        <f ca="1">DADOS!C4</f>
        <v>45040</v>
      </c>
    </row>
    <row r="3" spans="1:9" s="25" customFormat="1" ht="20.25" customHeight="1" x14ac:dyDescent="0.2">
      <c r="A3" s="264" t="s">
        <v>11</v>
      </c>
      <c r="B3" s="265"/>
      <c r="C3" s="273" t="s">
        <v>12</v>
      </c>
      <c r="D3" s="274"/>
      <c r="E3" s="274"/>
      <c r="F3" s="275"/>
      <c r="G3" s="264" t="s">
        <v>9</v>
      </c>
      <c r="H3" s="268"/>
      <c r="I3" s="265"/>
    </row>
    <row r="4" spans="1:9" s="25" customFormat="1" ht="68.25" customHeight="1" thickBot="1" x14ac:dyDescent="0.25">
      <c r="A4" s="266"/>
      <c r="B4" s="267"/>
      <c r="C4" s="270" t="str">
        <f>DADOS!C3</f>
        <v>MANUTENÇÃO E CONSERVAÇÃO DE LOUGRADOUROS PUBLICOS</v>
      </c>
      <c r="D4" s="271"/>
      <c r="E4" s="271"/>
      <c r="F4" s="272"/>
      <c r="G4" s="266"/>
      <c r="H4" s="269"/>
      <c r="I4" s="267"/>
    </row>
    <row r="5" spans="1:9" s="25" customFormat="1" ht="7.9" customHeight="1" thickBot="1" x14ac:dyDescent="0.25">
      <c r="A5" s="40"/>
      <c r="B5" s="67"/>
      <c r="C5" s="43"/>
      <c r="D5" s="43"/>
      <c r="E5" s="43"/>
      <c r="F5" s="43"/>
      <c r="G5" s="42"/>
      <c r="H5" s="42"/>
      <c r="I5" s="41"/>
    </row>
    <row r="6" spans="1:9" s="25" customFormat="1" ht="26.45" customHeight="1" thickBot="1" x14ac:dyDescent="0.25">
      <c r="A6" s="255" t="str">
        <f>A1&amp;" DE PROJETO EXECUTIVO - "&amp;C4</f>
        <v>PLANILHA DE COTAÇÕES DE PROJETO EXECUTIVO - MANUTENÇÃO E CONSERVAÇÃO DE LOUGRADOUROS PUBLICOS</v>
      </c>
      <c r="B6" s="256"/>
      <c r="C6" s="256"/>
      <c r="D6" s="256"/>
      <c r="E6" s="256"/>
      <c r="F6" s="256"/>
      <c r="G6" s="256"/>
      <c r="H6" s="256"/>
      <c r="I6" s="257"/>
    </row>
    <row r="7" spans="1:9" s="25" customFormat="1" ht="7.9" customHeight="1" thickBot="1" x14ac:dyDescent="0.25">
      <c r="B7" s="68"/>
      <c r="C7" s="70"/>
      <c r="D7" s="70"/>
    </row>
    <row r="8" spans="1:9" s="135" customFormat="1" ht="25.9" customHeight="1" thickBot="1" x14ac:dyDescent="0.3">
      <c r="A8" s="131" t="s">
        <v>135</v>
      </c>
      <c r="B8" s="131"/>
      <c r="C8" s="131" t="s">
        <v>105</v>
      </c>
      <c r="D8" s="131"/>
      <c r="E8" s="131"/>
      <c r="F8" s="132" t="s">
        <v>54</v>
      </c>
      <c r="G8" s="133"/>
      <c r="H8" s="133"/>
      <c r="I8" s="134">
        <f>MEDIAN(I10:I12)</f>
        <v>24.95</v>
      </c>
    </row>
    <row r="9" spans="1:9" s="135" customFormat="1" ht="15.75" x14ac:dyDescent="0.25">
      <c r="A9" s="136" t="s">
        <v>6</v>
      </c>
      <c r="B9" s="136" t="s">
        <v>55</v>
      </c>
      <c r="C9" s="142" t="s">
        <v>56</v>
      </c>
      <c r="D9" s="142" t="s">
        <v>7</v>
      </c>
      <c r="E9" s="142" t="s">
        <v>57</v>
      </c>
      <c r="F9" s="136" t="s">
        <v>54</v>
      </c>
      <c r="G9" s="136" t="s">
        <v>58</v>
      </c>
      <c r="H9" s="136" t="s">
        <v>59</v>
      </c>
      <c r="I9" s="136" t="s">
        <v>60</v>
      </c>
    </row>
    <row r="10" spans="1:9" s="135" customFormat="1" ht="33" customHeight="1" x14ac:dyDescent="0.25">
      <c r="A10" s="137" t="s">
        <v>107</v>
      </c>
      <c r="B10" s="138"/>
      <c r="C10" s="143" t="s">
        <v>106</v>
      </c>
      <c r="D10" s="139" t="s">
        <v>108</v>
      </c>
      <c r="E10" s="139" t="s">
        <v>109</v>
      </c>
      <c r="F10" s="140" t="s">
        <v>54</v>
      </c>
      <c r="G10" s="141">
        <v>29.9</v>
      </c>
      <c r="H10" s="141">
        <v>0</v>
      </c>
      <c r="I10" s="141">
        <f>G10+H10</f>
        <v>29.9</v>
      </c>
    </row>
    <row r="11" spans="1:9" s="135" customFormat="1" ht="33" customHeight="1" x14ac:dyDescent="0.25">
      <c r="A11" s="137" t="s">
        <v>111</v>
      </c>
      <c r="B11" s="138"/>
      <c r="C11" s="143" t="s">
        <v>110</v>
      </c>
      <c r="D11" s="139" t="s">
        <v>112</v>
      </c>
      <c r="E11" s="139" t="s">
        <v>113</v>
      </c>
      <c r="F11" s="140" t="s">
        <v>54</v>
      </c>
      <c r="G11" s="141">
        <v>18.7</v>
      </c>
      <c r="H11" s="141">
        <v>6.25</v>
      </c>
      <c r="I11" s="141">
        <f>G11+H11</f>
        <v>24.95</v>
      </c>
    </row>
    <row r="12" spans="1:9" s="135" customFormat="1" ht="48" customHeight="1" thickBot="1" x14ac:dyDescent="0.3">
      <c r="A12" s="137" t="s">
        <v>115</v>
      </c>
      <c r="B12" s="138"/>
      <c r="C12" s="143" t="s">
        <v>114</v>
      </c>
      <c r="D12" s="139" t="s">
        <v>116</v>
      </c>
      <c r="E12" s="139" t="s">
        <v>69</v>
      </c>
      <c r="F12" s="140" t="s">
        <v>54</v>
      </c>
      <c r="G12" s="141">
        <v>22.12</v>
      </c>
      <c r="H12" s="141">
        <v>0</v>
      </c>
      <c r="I12" s="141">
        <f>G12+H12</f>
        <v>22.12</v>
      </c>
    </row>
    <row r="13" spans="1:9" s="135" customFormat="1" ht="25.9" customHeight="1" thickBot="1" x14ac:dyDescent="0.3">
      <c r="A13" s="131" t="s">
        <v>136</v>
      </c>
      <c r="B13" s="131"/>
      <c r="C13" s="131" t="s">
        <v>119</v>
      </c>
      <c r="D13" s="131"/>
      <c r="E13" s="131"/>
      <c r="F13" s="132" t="s">
        <v>54</v>
      </c>
      <c r="G13" s="133"/>
      <c r="H13" s="133"/>
      <c r="I13" s="134">
        <f>MEDIAN(I15:I17)</f>
        <v>32.17</v>
      </c>
    </row>
    <row r="14" spans="1:9" s="135" customFormat="1" ht="15.75" x14ac:dyDescent="0.25">
      <c r="A14" s="136" t="s">
        <v>6</v>
      </c>
      <c r="B14" s="136" t="s">
        <v>55</v>
      </c>
      <c r="C14" s="142" t="s">
        <v>56</v>
      </c>
      <c r="D14" s="142" t="s">
        <v>7</v>
      </c>
      <c r="E14" s="142" t="s">
        <v>57</v>
      </c>
      <c r="F14" s="136" t="s">
        <v>54</v>
      </c>
      <c r="G14" s="136" t="s">
        <v>58</v>
      </c>
      <c r="H14" s="136" t="s">
        <v>59</v>
      </c>
      <c r="I14" s="136" t="s">
        <v>60</v>
      </c>
    </row>
    <row r="15" spans="1:9" s="135" customFormat="1" ht="33" customHeight="1" x14ac:dyDescent="0.25">
      <c r="A15" s="137" t="s">
        <v>118</v>
      </c>
      <c r="B15" s="138"/>
      <c r="C15" s="143" t="s">
        <v>117</v>
      </c>
      <c r="D15" s="139" t="s">
        <v>120</v>
      </c>
      <c r="E15" s="139" t="s">
        <v>121</v>
      </c>
      <c r="F15" s="140" t="s">
        <v>54</v>
      </c>
      <c r="G15" s="141">
        <v>19.989999999999998</v>
      </c>
      <c r="H15" s="141">
        <v>12.18</v>
      </c>
      <c r="I15" s="141">
        <f>G15+H15</f>
        <v>32.17</v>
      </c>
    </row>
    <row r="16" spans="1:9" s="135" customFormat="1" ht="33" customHeight="1" x14ac:dyDescent="0.25">
      <c r="A16" s="137" t="s">
        <v>125</v>
      </c>
      <c r="B16" s="138"/>
      <c r="C16" s="143" t="s">
        <v>122</v>
      </c>
      <c r="D16" s="139" t="s">
        <v>124</v>
      </c>
      <c r="E16" s="139" t="s">
        <v>123</v>
      </c>
      <c r="F16" s="140" t="s">
        <v>54</v>
      </c>
      <c r="G16" s="141">
        <v>12.99</v>
      </c>
      <c r="H16" s="141">
        <v>11.2</v>
      </c>
      <c r="I16" s="141">
        <f>G16+H16</f>
        <v>24.189999999999998</v>
      </c>
    </row>
    <row r="17" spans="1:13" s="135" customFormat="1" ht="48" customHeight="1" thickBot="1" x14ac:dyDescent="0.3">
      <c r="A17" s="137" t="s">
        <v>61</v>
      </c>
      <c r="B17" s="138"/>
      <c r="C17" s="143" t="s">
        <v>126</v>
      </c>
      <c r="D17" s="139" t="s">
        <v>62</v>
      </c>
      <c r="E17" s="139" t="s">
        <v>127</v>
      </c>
      <c r="F17" s="140" t="s">
        <v>54</v>
      </c>
      <c r="G17" s="141">
        <v>20.9</v>
      </c>
      <c r="H17" s="141">
        <v>25.69</v>
      </c>
      <c r="I17" s="141">
        <f>G17+H17</f>
        <v>46.59</v>
      </c>
    </row>
    <row r="18" spans="1:13" s="135" customFormat="1" ht="25.9" customHeight="1" thickBot="1" x14ac:dyDescent="0.3">
      <c r="A18" s="131" t="s">
        <v>137</v>
      </c>
      <c r="B18" s="131"/>
      <c r="C18" s="131" t="s">
        <v>134</v>
      </c>
      <c r="D18" s="131"/>
      <c r="E18" s="131"/>
      <c r="F18" s="132" t="s">
        <v>54</v>
      </c>
      <c r="G18" s="133"/>
      <c r="H18" s="133"/>
      <c r="I18" s="134">
        <f>MEDIAN(I20:I22)</f>
        <v>15.025</v>
      </c>
    </row>
    <row r="19" spans="1:13" s="135" customFormat="1" ht="15.75" x14ac:dyDescent="0.25">
      <c r="A19" s="136" t="s">
        <v>6</v>
      </c>
      <c r="B19" s="136" t="s">
        <v>55</v>
      </c>
      <c r="C19" s="142" t="s">
        <v>56</v>
      </c>
      <c r="D19" s="142" t="s">
        <v>7</v>
      </c>
      <c r="E19" s="142" t="s">
        <v>57</v>
      </c>
      <c r="F19" s="136" t="s">
        <v>54</v>
      </c>
      <c r="G19" s="136" t="s">
        <v>58</v>
      </c>
      <c r="H19" s="136" t="s">
        <v>59</v>
      </c>
      <c r="I19" s="136" t="s">
        <v>60</v>
      </c>
    </row>
    <row r="20" spans="1:13" s="135" customFormat="1" ht="48" customHeight="1" x14ac:dyDescent="0.25">
      <c r="A20" s="137" t="s">
        <v>115</v>
      </c>
      <c r="B20" s="138"/>
      <c r="C20" s="143" t="s">
        <v>128</v>
      </c>
      <c r="D20" s="139" t="s">
        <v>116</v>
      </c>
      <c r="E20" s="139" t="s">
        <v>69</v>
      </c>
      <c r="F20" s="140" t="s">
        <v>54</v>
      </c>
      <c r="G20" s="141">
        <v>11.9</v>
      </c>
      <c r="H20" s="141">
        <v>0</v>
      </c>
      <c r="I20" s="141">
        <f>G20+H20</f>
        <v>11.9</v>
      </c>
    </row>
    <row r="21" spans="1:13" s="135" customFormat="1" ht="33" customHeight="1" x14ac:dyDescent="0.25">
      <c r="A21" s="137" t="s">
        <v>107</v>
      </c>
      <c r="B21" s="138"/>
      <c r="C21" s="143" t="s">
        <v>129</v>
      </c>
      <c r="D21" s="139" t="s">
        <v>108</v>
      </c>
      <c r="E21" s="139" t="s">
        <v>109</v>
      </c>
      <c r="F21" s="140" t="s">
        <v>54</v>
      </c>
      <c r="G21" s="141">
        <v>29.9</v>
      </c>
      <c r="H21" s="141">
        <v>0</v>
      </c>
      <c r="I21" s="141">
        <f>G21+H21</f>
        <v>29.9</v>
      </c>
    </row>
    <row r="22" spans="1:13" s="135" customFormat="1" ht="48" customHeight="1" thickBot="1" x14ac:dyDescent="0.3">
      <c r="A22" s="137" t="s">
        <v>131</v>
      </c>
      <c r="B22" s="138"/>
      <c r="C22" s="143" t="s">
        <v>130</v>
      </c>
      <c r="D22" s="139" t="s">
        <v>132</v>
      </c>
      <c r="E22" s="139" t="s">
        <v>133</v>
      </c>
      <c r="F22" s="140" t="s">
        <v>54</v>
      </c>
      <c r="G22" s="141">
        <v>12</v>
      </c>
      <c r="H22" s="141">
        <f>30.25/10</f>
        <v>3.0249999999999999</v>
      </c>
      <c r="I22" s="141">
        <f>G22+H22</f>
        <v>15.025</v>
      </c>
    </row>
    <row r="23" spans="1:13" s="135" customFormat="1" ht="25.9" customHeight="1" thickBot="1" x14ac:dyDescent="0.3">
      <c r="A23" s="131" t="s">
        <v>166</v>
      </c>
      <c r="B23" s="131"/>
      <c r="C23" s="131" t="s">
        <v>158</v>
      </c>
      <c r="D23" s="131"/>
      <c r="E23" s="131"/>
      <c r="F23" s="132" t="s">
        <v>54</v>
      </c>
      <c r="G23" s="133"/>
      <c r="H23" s="133"/>
      <c r="I23" s="134">
        <f>MEDIAN(I25:I27)</f>
        <v>117.96</v>
      </c>
    </row>
    <row r="24" spans="1:13" s="135" customFormat="1" ht="15.75" x14ac:dyDescent="0.25">
      <c r="A24" s="136" t="s">
        <v>6</v>
      </c>
      <c r="B24" s="136" t="s">
        <v>55</v>
      </c>
      <c r="C24" s="142" t="s">
        <v>56</v>
      </c>
      <c r="D24" s="142" t="s">
        <v>7</v>
      </c>
      <c r="E24" s="142" t="s">
        <v>57</v>
      </c>
      <c r="F24" s="136" t="s">
        <v>54</v>
      </c>
      <c r="G24" s="136" t="s">
        <v>58</v>
      </c>
      <c r="H24" s="136" t="s">
        <v>59</v>
      </c>
      <c r="I24" s="136" t="s">
        <v>60</v>
      </c>
    </row>
    <row r="25" spans="1:13" s="135" customFormat="1" ht="48" customHeight="1" x14ac:dyDescent="0.25">
      <c r="A25" s="137" t="s">
        <v>157</v>
      </c>
      <c r="B25" s="138"/>
      <c r="C25" s="143" t="s">
        <v>156</v>
      </c>
      <c r="D25" s="139"/>
      <c r="E25" s="139" t="s">
        <v>159</v>
      </c>
      <c r="F25" s="140" t="s">
        <v>54</v>
      </c>
      <c r="G25" s="141">
        <v>79.900000000000006</v>
      </c>
      <c r="H25" s="141">
        <f>119.52/3</f>
        <v>39.839999999999996</v>
      </c>
      <c r="I25" s="141">
        <f>G25+H25</f>
        <v>119.74000000000001</v>
      </c>
    </row>
    <row r="26" spans="1:13" s="135" customFormat="1" ht="33" customHeight="1" x14ac:dyDescent="0.25">
      <c r="A26" s="137" t="s">
        <v>161</v>
      </c>
      <c r="B26" s="138"/>
      <c r="C26" s="143" t="s">
        <v>162</v>
      </c>
      <c r="D26" s="139" t="s">
        <v>160</v>
      </c>
      <c r="E26" s="139" t="s">
        <v>69</v>
      </c>
      <c r="F26" s="140" t="s">
        <v>54</v>
      </c>
      <c r="G26" s="141">
        <v>106</v>
      </c>
      <c r="H26" s="141">
        <v>0</v>
      </c>
      <c r="I26" s="141">
        <f>G26+H26</f>
        <v>106</v>
      </c>
    </row>
    <row r="27" spans="1:13" s="135" customFormat="1" ht="33" customHeight="1" x14ac:dyDescent="0.25">
      <c r="A27" s="137" t="s">
        <v>163</v>
      </c>
      <c r="B27" s="138"/>
      <c r="C27" s="143" t="s">
        <v>164</v>
      </c>
      <c r="D27" s="139" t="s">
        <v>165</v>
      </c>
      <c r="E27" s="139" t="s">
        <v>69</v>
      </c>
      <c r="F27" s="140" t="s">
        <v>54</v>
      </c>
      <c r="G27" s="141">
        <v>96.86</v>
      </c>
      <c r="H27" s="141">
        <f>63.3/3</f>
        <v>21.099999999999998</v>
      </c>
      <c r="I27" s="141">
        <f>G27+H27</f>
        <v>117.96</v>
      </c>
    </row>
    <row r="28" spans="1:13" s="12" customFormat="1" ht="18.75" customHeight="1" x14ac:dyDescent="0.2">
      <c r="A28" s="11"/>
      <c r="B28" s="130"/>
      <c r="C28" s="65"/>
      <c r="D28" s="65"/>
      <c r="E28" s="130"/>
      <c r="F28" s="130"/>
      <c r="G28" s="130"/>
      <c r="H28" s="129"/>
      <c r="I28" s="129"/>
      <c r="J28" s="129"/>
      <c r="K28" s="13"/>
      <c r="L28" s="13"/>
      <c r="M28" s="13"/>
    </row>
    <row r="29" spans="1:13" x14ac:dyDescent="0.2">
      <c r="E29" s="9"/>
      <c r="F29" s="65"/>
    </row>
    <row r="30" spans="1:13" ht="15.75" x14ac:dyDescent="0.2">
      <c r="E30" s="66"/>
      <c r="F30" s="66"/>
    </row>
    <row r="31" spans="1:13" s="69" customFormat="1" x14ac:dyDescent="0.2">
      <c r="A31" s="64"/>
      <c r="B31" s="72"/>
      <c r="C31" s="65"/>
      <c r="D31" s="65"/>
      <c r="E31" s="72"/>
      <c r="F31" s="72"/>
      <c r="G31" s="13"/>
      <c r="H31" s="13"/>
      <c r="I31" s="13"/>
    </row>
    <row r="32" spans="1:13" s="69" customFormat="1" x14ac:dyDescent="0.2">
      <c r="A32" s="72"/>
      <c r="B32" s="72"/>
      <c r="C32" s="64"/>
      <c r="D32" s="130"/>
      <c r="E32" s="72"/>
      <c r="F32" s="72"/>
      <c r="G32" s="13"/>
      <c r="H32" s="13"/>
      <c r="I32" s="13"/>
    </row>
    <row r="33" spans="1:5" s="69" customFormat="1" ht="24.6" customHeight="1" x14ac:dyDescent="0.2">
      <c r="A33" s="254" t="s">
        <v>5</v>
      </c>
      <c r="B33" s="254"/>
      <c r="C33" s="253" t="str">
        <f>DADOS!C8</f>
        <v>Eng.ª Civil Flávia Cristina Barbosa</v>
      </c>
      <c r="D33" s="253"/>
      <c r="E33" s="253"/>
    </row>
    <row r="34" spans="1:5" s="69" customFormat="1" ht="18" x14ac:dyDescent="0.2">
      <c r="A34" s="9"/>
      <c r="B34" s="51"/>
      <c r="C34" s="252" t="str">
        <f>"CREA: "&amp;DADOS!C9</f>
        <v>CREA: MG- 187.842/D</v>
      </c>
      <c r="D34" s="252"/>
      <c r="E34" s="252"/>
    </row>
  </sheetData>
  <mergeCells count="9">
    <mergeCell ref="C34:E34"/>
    <mergeCell ref="C33:E33"/>
    <mergeCell ref="A33:B33"/>
    <mergeCell ref="A6:I6"/>
    <mergeCell ref="A1:G2"/>
    <mergeCell ref="A3:B4"/>
    <mergeCell ref="G3:I4"/>
    <mergeCell ref="C4:F4"/>
    <mergeCell ref="C3:F3"/>
  </mergeCells>
  <hyperlinks>
    <hyperlink ref="C10" r:id="rId1" xr:uid="{75467F81-50BA-4421-93AA-6C2219D984A2}"/>
    <hyperlink ref="C11" r:id="rId2" xr:uid="{A4EE4312-7ED5-419A-9E1F-CE029FE50047}"/>
    <hyperlink ref="C12" r:id="rId3" xr:uid="{12ACD028-ACA7-43E4-BBD0-2D8142180EA0}"/>
    <hyperlink ref="C15" r:id="rId4" xr:uid="{B7160E23-8334-47BB-99EA-497FBB4CA590}"/>
    <hyperlink ref="C16" r:id="rId5" xr:uid="{2F8A44F2-EB8F-4A41-9F36-C583B0EC885A}"/>
    <hyperlink ref="C17" r:id="rId6" xr:uid="{56D97609-2EAB-4031-A8EE-2122DD69B4C3}"/>
    <hyperlink ref="C20" r:id="rId7" xr:uid="{35DB036B-0610-4A88-8F60-B4C8B6A7D524}"/>
    <hyperlink ref="C22" r:id="rId8" xr:uid="{469066C6-2EC4-4846-85E2-ED5122299BDA}"/>
    <hyperlink ref="C21" r:id="rId9" xr:uid="{8740DF14-7FEF-4F56-BB57-AB74A8331C14}"/>
    <hyperlink ref="C25" r:id="rId10" xr:uid="{252126AA-356D-492A-9ED6-EC38E2A15204}"/>
    <hyperlink ref="C26" r:id="rId11" xr:uid="{DA7C2036-04B1-4EFD-BDA9-A05A44389914}"/>
    <hyperlink ref="C27" r:id="rId12" xr:uid="{10FF3D81-60EA-4B22-8471-E9D23A918F85}"/>
  </hyperlinks>
  <printOptions horizontalCentered="1"/>
  <pageMargins left="0.51181102362204722" right="0.51181102362204722" top="0.78740157480314965" bottom="0.78740157480314965" header="0.31496062992125984" footer="0.31496062992125984"/>
  <pageSetup paperSize="9" scale="49" fitToHeight="2000" orientation="landscape" r:id="rId13"/>
  <headerFooter>
    <oddFooter>Página &amp;P de &amp;N</oddFooter>
  </headerFooter>
  <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06"/>
  <sheetViews>
    <sheetView view="pageBreakPreview" topLeftCell="A67" zoomScale="55" zoomScaleNormal="70" zoomScaleSheetLayoutView="55" workbookViewId="0">
      <selection activeCell="E38" sqref="E38"/>
    </sheetView>
  </sheetViews>
  <sheetFormatPr defaultColWidth="9" defaultRowHeight="15" x14ac:dyDescent="0.2"/>
  <cols>
    <col min="1" max="1" width="8.125" style="112" bestFit="1" customWidth="1"/>
    <col min="2" max="2" width="16.5" style="112" customWidth="1"/>
    <col min="3" max="3" width="9.625" style="4" customWidth="1"/>
    <col min="4" max="4" width="66.75" style="5" customWidth="1"/>
    <col min="5" max="5" width="10.625" style="4" bestFit="1" customWidth="1"/>
    <col min="6" max="6" width="14.375" style="167" customWidth="1"/>
    <col min="7" max="7" width="14.25" style="103" customWidth="1"/>
    <col min="8" max="8" width="23.125" style="4" bestFit="1" customWidth="1"/>
    <col min="9" max="9" width="22.625" style="4" bestFit="1" customWidth="1"/>
    <col min="10" max="10" width="9" style="4"/>
    <col min="11" max="11" width="10.375" style="4" bestFit="1" customWidth="1"/>
    <col min="12" max="12" width="17.125" style="4" bestFit="1" customWidth="1"/>
    <col min="13" max="13" width="17.75" style="334" bestFit="1" customWidth="1"/>
    <col min="14" max="14" width="17.125" style="334" bestFit="1" customWidth="1"/>
    <col min="15" max="16384" width="9" style="4"/>
  </cols>
  <sheetData>
    <row r="1" spans="1:14" ht="21.75" customHeight="1" thickBot="1" x14ac:dyDescent="0.25">
      <c r="A1" s="284" t="s">
        <v>286</v>
      </c>
      <c r="B1" s="284"/>
      <c r="C1" s="284"/>
      <c r="D1" s="284"/>
      <c r="E1" s="284"/>
      <c r="F1" s="284"/>
      <c r="G1" s="284"/>
      <c r="H1" s="177" t="s">
        <v>3</v>
      </c>
      <c r="I1" s="178" t="str">
        <f>DADOS!C2</f>
        <v>R05</v>
      </c>
    </row>
    <row r="2" spans="1:14" ht="16.5" thickBot="1" x14ac:dyDescent="0.25">
      <c r="A2" s="285"/>
      <c r="B2" s="285"/>
      <c r="C2" s="285"/>
      <c r="D2" s="285"/>
      <c r="E2" s="285"/>
      <c r="F2" s="285"/>
      <c r="G2" s="285"/>
      <c r="H2" s="179" t="s">
        <v>10</v>
      </c>
      <c r="I2" s="180">
        <f ca="1">DADOS!C4</f>
        <v>45040</v>
      </c>
    </row>
    <row r="3" spans="1:14" ht="20.25" customHeight="1" x14ac:dyDescent="0.2">
      <c r="A3" s="286" t="s">
        <v>11</v>
      </c>
      <c r="B3" s="286"/>
      <c r="C3" s="287"/>
      <c r="D3" s="181" t="s">
        <v>12</v>
      </c>
      <c r="E3" s="292" t="s">
        <v>9</v>
      </c>
      <c r="F3" s="286"/>
      <c r="G3" s="286"/>
      <c r="H3" s="182" t="s">
        <v>13</v>
      </c>
      <c r="I3" s="183"/>
    </row>
    <row r="4" spans="1:14" ht="59.45" customHeight="1" thickBot="1" x14ac:dyDescent="0.25">
      <c r="A4" s="288"/>
      <c r="B4" s="288"/>
      <c r="C4" s="289"/>
      <c r="D4" s="295" t="str">
        <f>DADOS!C3</f>
        <v>MANUTENÇÃO E CONSERVAÇÃO DE LOUGRADOUROS PUBLICOS</v>
      </c>
      <c r="E4" s="293"/>
      <c r="F4" s="288"/>
      <c r="G4" s="288"/>
      <c r="H4" s="298" t="str">
        <f>DADOS!C7</f>
        <v>SINAPI - 02/2023 - Minas Gerais
SICRO3 - 10/2022 - Minas Gerais
SETOP - 10/2022 - Minas Gerais
SUDECAP - 12/2022 - Minas Gerais</v>
      </c>
      <c r="I4" s="299"/>
    </row>
    <row r="5" spans="1:14" ht="15.75" x14ac:dyDescent="0.2">
      <c r="A5" s="288"/>
      <c r="B5" s="288"/>
      <c r="C5" s="289"/>
      <c r="D5" s="295"/>
      <c r="E5" s="293"/>
      <c r="F5" s="288"/>
      <c r="G5" s="288"/>
      <c r="H5" s="182" t="s">
        <v>14</v>
      </c>
      <c r="I5" s="184">
        <f>DADOS!C5</f>
        <v>0.33910000000000001</v>
      </c>
    </row>
    <row r="6" spans="1:14" ht="16.5" thickBot="1" x14ac:dyDescent="0.25">
      <c r="A6" s="290"/>
      <c r="B6" s="290"/>
      <c r="C6" s="291"/>
      <c r="D6" s="296"/>
      <c r="E6" s="294"/>
      <c r="F6" s="290"/>
      <c r="G6" s="290"/>
      <c r="H6" s="185" t="s">
        <v>15</v>
      </c>
      <c r="I6" s="186">
        <f>DADOS!C6</f>
        <v>0</v>
      </c>
    </row>
    <row r="7" spans="1:14" s="171" customFormat="1" ht="7.9" customHeight="1" thickBot="1" x14ac:dyDescent="0.25">
      <c r="A7" s="278"/>
      <c r="B7" s="278"/>
      <c r="C7" s="279"/>
      <c r="D7" s="279"/>
      <c r="E7" s="279"/>
      <c r="F7" s="279"/>
      <c r="G7" s="279"/>
      <c r="H7" s="279"/>
      <c r="I7" s="279"/>
      <c r="J7" s="4"/>
      <c r="K7" s="4"/>
      <c r="L7" s="4"/>
      <c r="M7" s="334"/>
      <c r="N7" s="335"/>
    </row>
    <row r="8" spans="1:14" ht="27.6" customHeight="1" thickBot="1" x14ac:dyDescent="0.25">
      <c r="A8" s="297" t="str">
        <f>A1&amp;" DE PROJETO EXECUTIVO - "&amp;D4</f>
        <v>PLANILHA ORÇAMENTÁRIA SINTÉTICA DE PROJETO EXECUTIVO - MANUTENÇÃO E CONSERVAÇÃO DE LOUGRADOUROS PUBLICOS</v>
      </c>
      <c r="B8" s="297"/>
      <c r="C8" s="297"/>
      <c r="D8" s="297"/>
      <c r="E8" s="297"/>
      <c r="F8" s="297"/>
      <c r="G8" s="297"/>
      <c r="H8" s="297"/>
      <c r="I8" s="297"/>
    </row>
    <row r="9" spans="1:14" s="109" customFormat="1" ht="7.9" customHeight="1" thickBot="1" x14ac:dyDescent="0.25">
      <c r="A9" s="276"/>
      <c r="B9" s="276"/>
      <c r="C9" s="277"/>
      <c r="D9" s="277"/>
      <c r="E9" s="277"/>
      <c r="F9" s="277"/>
      <c r="G9" s="277"/>
      <c r="H9" s="277"/>
      <c r="I9" s="277"/>
      <c r="J9" s="25"/>
      <c r="K9" s="25"/>
      <c r="L9" s="25"/>
      <c r="M9" s="336"/>
      <c r="N9" s="337"/>
    </row>
    <row r="10" spans="1:14" s="176" customFormat="1" ht="30.75" thickBot="1" x14ac:dyDescent="0.25">
      <c r="A10" s="280" t="s">
        <v>20</v>
      </c>
      <c r="B10" s="280"/>
      <c r="C10" s="281"/>
      <c r="D10" s="172" t="s">
        <v>23</v>
      </c>
      <c r="E10" s="172" t="s">
        <v>30</v>
      </c>
      <c r="F10" s="173" t="s">
        <v>375</v>
      </c>
      <c r="G10" s="174" t="s">
        <v>422</v>
      </c>
      <c r="H10" s="172" t="s">
        <v>373</v>
      </c>
      <c r="I10" s="175" t="s">
        <v>374</v>
      </c>
      <c r="J10" s="187"/>
      <c r="K10" s="187"/>
      <c r="L10" s="187"/>
      <c r="M10" s="338"/>
      <c r="N10" s="339"/>
    </row>
    <row r="11" spans="1:14" s="346" customFormat="1" ht="15.75" x14ac:dyDescent="0.2">
      <c r="A11" s="343" t="s">
        <v>34</v>
      </c>
      <c r="B11" s="343"/>
      <c r="C11" s="343"/>
      <c r="D11" s="343" t="s">
        <v>439</v>
      </c>
      <c r="E11" s="343"/>
      <c r="F11" s="344"/>
      <c r="G11" s="365"/>
      <c r="H11" s="365"/>
      <c r="I11" s="366">
        <v>1120542.1200000001</v>
      </c>
      <c r="J11" s="345">
        <v>4.6863647382728524E-2</v>
      </c>
    </row>
    <row r="12" spans="1:14" s="346" customFormat="1" x14ac:dyDescent="0.2">
      <c r="A12" s="347" t="s">
        <v>267</v>
      </c>
      <c r="B12" s="348" t="s">
        <v>485</v>
      </c>
      <c r="C12" s="347" t="s">
        <v>186</v>
      </c>
      <c r="D12" s="347" t="s">
        <v>486</v>
      </c>
      <c r="E12" s="349" t="s">
        <v>47</v>
      </c>
      <c r="F12" s="348">
        <v>12</v>
      </c>
      <c r="G12" s="367">
        <v>19811.82</v>
      </c>
      <c r="H12" s="367">
        <v>26530</v>
      </c>
      <c r="I12" s="367">
        <v>318360</v>
      </c>
      <c r="J12" s="350">
        <v>1.3314547052247758E-2</v>
      </c>
    </row>
    <row r="13" spans="1:14" s="346" customFormat="1" ht="30" x14ac:dyDescent="0.2">
      <c r="A13" s="347" t="s">
        <v>507</v>
      </c>
      <c r="B13" s="348" t="s">
        <v>492</v>
      </c>
      <c r="C13" s="347" t="s">
        <v>36</v>
      </c>
      <c r="D13" s="347" t="s">
        <v>493</v>
      </c>
      <c r="E13" s="349" t="s">
        <v>48</v>
      </c>
      <c r="F13" s="348">
        <v>12</v>
      </c>
      <c r="G13" s="367">
        <v>6684.5</v>
      </c>
      <c r="H13" s="367">
        <v>8951.2099999999991</v>
      </c>
      <c r="I13" s="367">
        <v>107414.52</v>
      </c>
      <c r="J13" s="350">
        <v>4.4923221530173635E-3</v>
      </c>
    </row>
    <row r="14" spans="1:14" s="346" customFormat="1" x14ac:dyDescent="0.2">
      <c r="A14" s="347" t="s">
        <v>508</v>
      </c>
      <c r="B14" s="348" t="s">
        <v>502</v>
      </c>
      <c r="C14" s="347" t="s">
        <v>186</v>
      </c>
      <c r="D14" s="347" t="s">
        <v>445</v>
      </c>
      <c r="E14" s="349" t="s">
        <v>48</v>
      </c>
      <c r="F14" s="348">
        <v>12</v>
      </c>
      <c r="G14" s="367">
        <v>3254.59</v>
      </c>
      <c r="H14" s="367">
        <v>4358.22</v>
      </c>
      <c r="I14" s="367">
        <v>52298.64</v>
      </c>
      <c r="J14" s="350">
        <v>2.1872493499452404E-3</v>
      </c>
    </row>
    <row r="15" spans="1:14" s="346" customFormat="1" x14ac:dyDescent="0.2">
      <c r="A15" s="347" t="s">
        <v>509</v>
      </c>
      <c r="B15" s="348" t="s">
        <v>494</v>
      </c>
      <c r="C15" s="347" t="s">
        <v>186</v>
      </c>
      <c r="D15" s="347" t="s">
        <v>442</v>
      </c>
      <c r="E15" s="349" t="s">
        <v>48</v>
      </c>
      <c r="F15" s="348">
        <v>12</v>
      </c>
      <c r="G15" s="367">
        <v>6314.15</v>
      </c>
      <c r="H15" s="367">
        <v>8455.27</v>
      </c>
      <c r="I15" s="367">
        <v>101463.24</v>
      </c>
      <c r="J15" s="350">
        <v>4.2434259424975083E-3</v>
      </c>
    </row>
    <row r="16" spans="1:14" s="346" customFormat="1" x14ac:dyDescent="0.2">
      <c r="A16" s="347" t="s">
        <v>510</v>
      </c>
      <c r="B16" s="348" t="s">
        <v>500</v>
      </c>
      <c r="C16" s="347" t="s">
        <v>186</v>
      </c>
      <c r="D16" s="347" t="s">
        <v>440</v>
      </c>
      <c r="E16" s="349" t="s">
        <v>48</v>
      </c>
      <c r="F16" s="348">
        <v>12</v>
      </c>
      <c r="G16" s="367">
        <v>3523.02</v>
      </c>
      <c r="H16" s="367">
        <v>4717.67</v>
      </c>
      <c r="I16" s="367">
        <v>56612.04</v>
      </c>
      <c r="J16" s="350">
        <v>2.3676456536742435E-3</v>
      </c>
    </row>
    <row r="17" spans="1:10" s="346" customFormat="1" x14ac:dyDescent="0.2">
      <c r="A17" s="347" t="s">
        <v>511</v>
      </c>
      <c r="B17" s="348" t="s">
        <v>498</v>
      </c>
      <c r="C17" s="347" t="s">
        <v>186</v>
      </c>
      <c r="D17" s="347" t="s">
        <v>444</v>
      </c>
      <c r="E17" s="349" t="s">
        <v>48</v>
      </c>
      <c r="F17" s="348">
        <v>12</v>
      </c>
      <c r="G17" s="367">
        <v>4122.3500000000004</v>
      </c>
      <c r="H17" s="367">
        <v>5520.23</v>
      </c>
      <c r="I17" s="367">
        <v>66242.759999999995</v>
      </c>
      <c r="J17" s="350">
        <v>2.7704245033633485E-3</v>
      </c>
    </row>
    <row r="18" spans="1:10" s="346" customFormat="1" x14ac:dyDescent="0.2">
      <c r="A18" s="347" t="s">
        <v>512</v>
      </c>
      <c r="B18" s="348" t="s">
        <v>497</v>
      </c>
      <c r="C18" s="347" t="s">
        <v>186</v>
      </c>
      <c r="D18" s="347" t="s">
        <v>446</v>
      </c>
      <c r="E18" s="349" t="s">
        <v>47</v>
      </c>
      <c r="F18" s="348">
        <v>24</v>
      </c>
      <c r="G18" s="367">
        <v>4568.3999999999996</v>
      </c>
      <c r="H18" s="367">
        <v>6117.54</v>
      </c>
      <c r="I18" s="367">
        <v>146820.96</v>
      </c>
      <c r="J18" s="350">
        <v>6.140390062118941E-3</v>
      </c>
    </row>
    <row r="19" spans="1:10" s="346" customFormat="1" x14ac:dyDescent="0.2">
      <c r="A19" s="347" t="s">
        <v>513</v>
      </c>
      <c r="B19" s="348" t="s">
        <v>501</v>
      </c>
      <c r="C19" s="347" t="s">
        <v>186</v>
      </c>
      <c r="D19" s="347" t="s">
        <v>447</v>
      </c>
      <c r="E19" s="349" t="s">
        <v>48</v>
      </c>
      <c r="F19" s="348">
        <v>24</v>
      </c>
      <c r="G19" s="367">
        <v>3517.13</v>
      </c>
      <c r="H19" s="367">
        <v>4709.78</v>
      </c>
      <c r="I19" s="367">
        <v>113034.72</v>
      </c>
      <c r="J19" s="350">
        <v>4.727371836843984E-3</v>
      </c>
    </row>
    <row r="20" spans="1:10" s="346" customFormat="1" ht="30" x14ac:dyDescent="0.2">
      <c r="A20" s="351" t="s">
        <v>514</v>
      </c>
      <c r="B20" s="352" t="s">
        <v>491</v>
      </c>
      <c r="C20" s="351" t="s">
        <v>186</v>
      </c>
      <c r="D20" s="351" t="s">
        <v>482</v>
      </c>
      <c r="E20" s="353" t="s">
        <v>47</v>
      </c>
      <c r="F20" s="352">
        <v>12</v>
      </c>
      <c r="G20" s="368">
        <v>9850.85</v>
      </c>
      <c r="H20" s="368">
        <v>13191.27</v>
      </c>
      <c r="I20" s="368">
        <v>158295.24</v>
      </c>
      <c r="J20" s="354">
        <v>6.6202708290201383E-3</v>
      </c>
    </row>
    <row r="21" spans="1:10" s="346" customFormat="1" ht="15.75" x14ac:dyDescent="0.2">
      <c r="A21" s="343" t="s">
        <v>268</v>
      </c>
      <c r="B21" s="343"/>
      <c r="C21" s="343"/>
      <c r="D21" s="343" t="s">
        <v>72</v>
      </c>
      <c r="E21" s="343"/>
      <c r="F21" s="344"/>
      <c r="G21" s="365"/>
      <c r="H21" s="365"/>
      <c r="I21" s="366">
        <v>4898238.6900000004</v>
      </c>
      <c r="J21" s="345">
        <v>0.20485560218351997</v>
      </c>
    </row>
    <row r="22" spans="1:10" s="346" customFormat="1" ht="15.75" x14ac:dyDescent="0.2">
      <c r="A22" s="343" t="s">
        <v>269</v>
      </c>
      <c r="B22" s="343"/>
      <c r="C22" s="343"/>
      <c r="D22" s="343" t="s">
        <v>63</v>
      </c>
      <c r="E22" s="343"/>
      <c r="F22" s="344"/>
      <c r="G22" s="365"/>
      <c r="H22" s="365"/>
      <c r="I22" s="366">
        <v>419961.24</v>
      </c>
      <c r="J22" s="345">
        <v>1.756374447198239E-2</v>
      </c>
    </row>
    <row r="23" spans="1:10" s="346" customFormat="1" ht="30" x14ac:dyDescent="0.2">
      <c r="A23" s="347" t="s">
        <v>270</v>
      </c>
      <c r="B23" s="348" t="s">
        <v>338</v>
      </c>
      <c r="C23" s="347" t="s">
        <v>186</v>
      </c>
      <c r="D23" s="347" t="s">
        <v>169</v>
      </c>
      <c r="E23" s="349" t="s">
        <v>47</v>
      </c>
      <c r="F23" s="348">
        <v>12</v>
      </c>
      <c r="G23" s="367">
        <v>5094.9799999999996</v>
      </c>
      <c r="H23" s="367">
        <v>6822.68</v>
      </c>
      <c r="I23" s="367">
        <v>81872.160000000003</v>
      </c>
      <c r="J23" s="350">
        <v>3.4240819405363639E-3</v>
      </c>
    </row>
    <row r="24" spans="1:10" s="346" customFormat="1" ht="30" x14ac:dyDescent="0.2">
      <c r="A24" s="347" t="s">
        <v>271</v>
      </c>
      <c r="B24" s="348" t="s">
        <v>339</v>
      </c>
      <c r="C24" s="347" t="s">
        <v>186</v>
      </c>
      <c r="D24" s="347" t="s">
        <v>321</v>
      </c>
      <c r="E24" s="349" t="s">
        <v>47</v>
      </c>
      <c r="F24" s="348">
        <v>36</v>
      </c>
      <c r="G24" s="367">
        <v>5062.08</v>
      </c>
      <c r="H24" s="367">
        <v>6778.63</v>
      </c>
      <c r="I24" s="367">
        <v>244030.68</v>
      </c>
      <c r="J24" s="350">
        <v>1.0205924020140771E-2</v>
      </c>
    </row>
    <row r="25" spans="1:10" s="346" customFormat="1" ht="30" x14ac:dyDescent="0.2">
      <c r="A25" s="347" t="s">
        <v>345</v>
      </c>
      <c r="B25" s="348" t="s">
        <v>340</v>
      </c>
      <c r="C25" s="347" t="s">
        <v>186</v>
      </c>
      <c r="D25" s="347" t="s">
        <v>323</v>
      </c>
      <c r="E25" s="349" t="s">
        <v>48</v>
      </c>
      <c r="F25" s="348">
        <v>12</v>
      </c>
      <c r="G25" s="367">
        <v>5853.34</v>
      </c>
      <c r="H25" s="367">
        <v>7838.2</v>
      </c>
      <c r="I25" s="367">
        <v>94058.4</v>
      </c>
      <c r="J25" s="350">
        <v>3.9337385113052533E-3</v>
      </c>
    </row>
    <row r="26" spans="1:10" s="346" customFormat="1" ht="15.75" x14ac:dyDescent="0.2">
      <c r="A26" s="343" t="s">
        <v>272</v>
      </c>
      <c r="B26" s="343"/>
      <c r="C26" s="343"/>
      <c r="D26" s="343" t="s">
        <v>71</v>
      </c>
      <c r="E26" s="343"/>
      <c r="F26" s="344"/>
      <c r="G26" s="365"/>
      <c r="H26" s="365"/>
      <c r="I26" s="366">
        <v>945572.16</v>
      </c>
      <c r="J26" s="345">
        <v>3.9546001431133133E-2</v>
      </c>
    </row>
    <row r="27" spans="1:10" s="346" customFormat="1" ht="30" x14ac:dyDescent="0.2">
      <c r="A27" s="347" t="s">
        <v>273</v>
      </c>
      <c r="B27" s="348" t="s">
        <v>615</v>
      </c>
      <c r="C27" s="347" t="s">
        <v>186</v>
      </c>
      <c r="D27" s="347" t="s">
        <v>611</v>
      </c>
      <c r="E27" s="349" t="s">
        <v>44</v>
      </c>
      <c r="F27" s="348">
        <v>2288</v>
      </c>
      <c r="G27" s="367">
        <v>216.66</v>
      </c>
      <c r="H27" s="367">
        <v>290.12</v>
      </c>
      <c r="I27" s="367">
        <v>663794.56000000006</v>
      </c>
      <c r="J27" s="350">
        <v>2.7761414443228098E-2</v>
      </c>
    </row>
    <row r="28" spans="1:10" s="346" customFormat="1" ht="30" x14ac:dyDescent="0.2">
      <c r="A28" s="347" t="s">
        <v>274</v>
      </c>
      <c r="B28" s="348" t="s">
        <v>616</v>
      </c>
      <c r="C28" s="347" t="s">
        <v>186</v>
      </c>
      <c r="D28" s="347" t="s">
        <v>612</v>
      </c>
      <c r="E28" s="349" t="s">
        <v>45</v>
      </c>
      <c r="F28" s="348">
        <v>6448</v>
      </c>
      <c r="G28" s="367">
        <v>32.64</v>
      </c>
      <c r="H28" s="367">
        <v>43.7</v>
      </c>
      <c r="I28" s="367">
        <v>281777.59999999998</v>
      </c>
      <c r="J28" s="350">
        <v>1.1784586987905037E-2</v>
      </c>
    </row>
    <row r="29" spans="1:10" s="346" customFormat="1" ht="15.75" x14ac:dyDescent="0.2">
      <c r="A29" s="343" t="s">
        <v>376</v>
      </c>
      <c r="B29" s="343"/>
      <c r="C29" s="343"/>
      <c r="D29" s="343" t="s">
        <v>83</v>
      </c>
      <c r="E29" s="343"/>
      <c r="F29" s="344"/>
      <c r="G29" s="365"/>
      <c r="H29" s="365"/>
      <c r="I29" s="366">
        <v>156187.71</v>
      </c>
      <c r="J29" s="345">
        <v>6.5321290795886033E-3</v>
      </c>
    </row>
    <row r="30" spans="1:10" s="346" customFormat="1" ht="31.5" x14ac:dyDescent="0.2">
      <c r="A30" s="343" t="s">
        <v>377</v>
      </c>
      <c r="B30" s="343"/>
      <c r="C30" s="343"/>
      <c r="D30" s="343" t="s">
        <v>75</v>
      </c>
      <c r="E30" s="343"/>
      <c r="F30" s="344"/>
      <c r="G30" s="365"/>
      <c r="H30" s="365"/>
      <c r="I30" s="366">
        <v>153552.6</v>
      </c>
      <c r="J30" s="345">
        <v>6.4219227217457561E-3</v>
      </c>
    </row>
    <row r="31" spans="1:10" s="346" customFormat="1" ht="45" x14ac:dyDescent="0.2">
      <c r="A31" s="351" t="s">
        <v>378</v>
      </c>
      <c r="B31" s="352" t="s">
        <v>215</v>
      </c>
      <c r="C31" s="351" t="s">
        <v>36</v>
      </c>
      <c r="D31" s="351" t="s">
        <v>216</v>
      </c>
      <c r="E31" s="353" t="s">
        <v>35</v>
      </c>
      <c r="F31" s="352">
        <v>460</v>
      </c>
      <c r="G31" s="368">
        <v>86.2</v>
      </c>
      <c r="H31" s="368">
        <v>115.43</v>
      </c>
      <c r="I31" s="368">
        <v>53097.8</v>
      </c>
      <c r="J31" s="354">
        <v>2.220672058270012E-3</v>
      </c>
    </row>
    <row r="32" spans="1:10" s="346" customFormat="1" ht="45" x14ac:dyDescent="0.2">
      <c r="A32" s="351" t="s">
        <v>379</v>
      </c>
      <c r="B32" s="352" t="s">
        <v>220</v>
      </c>
      <c r="C32" s="351" t="s">
        <v>36</v>
      </c>
      <c r="D32" s="351" t="s">
        <v>221</v>
      </c>
      <c r="E32" s="353" t="s">
        <v>35</v>
      </c>
      <c r="F32" s="352">
        <v>460</v>
      </c>
      <c r="G32" s="368">
        <v>53.44</v>
      </c>
      <c r="H32" s="368">
        <v>71.56</v>
      </c>
      <c r="I32" s="368">
        <v>32917.599999999999</v>
      </c>
      <c r="J32" s="354">
        <v>1.3766897036281906E-3</v>
      </c>
    </row>
    <row r="33" spans="1:10" s="346" customFormat="1" ht="45" x14ac:dyDescent="0.2">
      <c r="A33" s="351" t="s">
        <v>380</v>
      </c>
      <c r="B33" s="352" t="s">
        <v>208</v>
      </c>
      <c r="C33" s="351" t="s">
        <v>36</v>
      </c>
      <c r="D33" s="351" t="s">
        <v>209</v>
      </c>
      <c r="E33" s="353" t="s">
        <v>35</v>
      </c>
      <c r="F33" s="352">
        <v>230</v>
      </c>
      <c r="G33" s="368">
        <v>206.89</v>
      </c>
      <c r="H33" s="368">
        <v>277.04000000000002</v>
      </c>
      <c r="I33" s="368">
        <v>63719.199999999997</v>
      </c>
      <c r="J33" s="354">
        <v>2.6648834229538428E-3</v>
      </c>
    </row>
    <row r="34" spans="1:10" s="346" customFormat="1" ht="45" x14ac:dyDescent="0.2">
      <c r="A34" s="351" t="s">
        <v>381</v>
      </c>
      <c r="B34" s="352" t="s">
        <v>226</v>
      </c>
      <c r="C34" s="351" t="s">
        <v>36</v>
      </c>
      <c r="D34" s="351" t="s">
        <v>227</v>
      </c>
      <c r="E34" s="353" t="s">
        <v>35</v>
      </c>
      <c r="F34" s="352">
        <v>920</v>
      </c>
      <c r="G34" s="368">
        <v>3.1</v>
      </c>
      <c r="H34" s="368">
        <v>4.1500000000000004</v>
      </c>
      <c r="I34" s="368">
        <v>3818</v>
      </c>
      <c r="J34" s="354">
        <v>1.5967753689371134E-4</v>
      </c>
    </row>
    <row r="35" spans="1:10" s="346" customFormat="1" ht="31.5" x14ac:dyDescent="0.2">
      <c r="A35" s="343" t="s">
        <v>382</v>
      </c>
      <c r="B35" s="343"/>
      <c r="C35" s="343"/>
      <c r="D35" s="343" t="s">
        <v>80</v>
      </c>
      <c r="E35" s="343"/>
      <c r="F35" s="344"/>
      <c r="G35" s="365"/>
      <c r="H35" s="365"/>
      <c r="I35" s="366">
        <v>2635.11</v>
      </c>
      <c r="J35" s="345">
        <v>1.1020635784284643E-4</v>
      </c>
    </row>
    <row r="36" spans="1:10" s="346" customFormat="1" ht="45" x14ac:dyDescent="0.2">
      <c r="A36" s="351" t="s">
        <v>383</v>
      </c>
      <c r="B36" s="352" t="s">
        <v>229</v>
      </c>
      <c r="C36" s="351" t="s">
        <v>36</v>
      </c>
      <c r="D36" s="351" t="s">
        <v>230</v>
      </c>
      <c r="E36" s="353" t="s">
        <v>39</v>
      </c>
      <c r="F36" s="352">
        <v>207</v>
      </c>
      <c r="G36" s="368">
        <v>4.18</v>
      </c>
      <c r="H36" s="368">
        <v>5.59</v>
      </c>
      <c r="I36" s="368">
        <v>1157.1300000000001</v>
      </c>
      <c r="J36" s="354">
        <v>4.8393836633268776E-5</v>
      </c>
    </row>
    <row r="37" spans="1:10" s="346" customFormat="1" ht="45" x14ac:dyDescent="0.2">
      <c r="A37" s="351" t="s">
        <v>384</v>
      </c>
      <c r="B37" s="352" t="s">
        <v>198</v>
      </c>
      <c r="C37" s="351" t="s">
        <v>36</v>
      </c>
      <c r="D37" s="351" t="s">
        <v>199</v>
      </c>
      <c r="E37" s="353" t="s">
        <v>39</v>
      </c>
      <c r="F37" s="352">
        <v>621</v>
      </c>
      <c r="G37" s="368">
        <v>1.78</v>
      </c>
      <c r="H37" s="368">
        <v>2.38</v>
      </c>
      <c r="I37" s="368">
        <v>1477.98</v>
      </c>
      <c r="J37" s="354">
        <v>6.1812521209577651E-5</v>
      </c>
    </row>
    <row r="38" spans="1:10" s="346" customFormat="1" ht="15.75" x14ac:dyDescent="0.2">
      <c r="A38" s="343" t="s">
        <v>385</v>
      </c>
      <c r="B38" s="343"/>
      <c r="C38" s="343"/>
      <c r="D38" s="343" t="s">
        <v>259</v>
      </c>
      <c r="E38" s="343"/>
      <c r="F38" s="344"/>
      <c r="G38" s="365"/>
      <c r="H38" s="365"/>
      <c r="I38" s="366">
        <v>123335.43</v>
      </c>
      <c r="J38" s="345">
        <v>5.1581712085193169E-3</v>
      </c>
    </row>
    <row r="39" spans="1:10" s="346" customFormat="1" ht="31.5" x14ac:dyDescent="0.2">
      <c r="A39" s="343" t="s">
        <v>386</v>
      </c>
      <c r="B39" s="343"/>
      <c r="C39" s="343"/>
      <c r="D39" s="343" t="s">
        <v>87</v>
      </c>
      <c r="E39" s="343"/>
      <c r="F39" s="344"/>
      <c r="G39" s="365"/>
      <c r="H39" s="365"/>
      <c r="I39" s="366">
        <v>120536.1</v>
      </c>
      <c r="J39" s="345">
        <v>5.0410967927642953E-3</v>
      </c>
    </row>
    <row r="40" spans="1:10" s="346" customFormat="1" ht="45" x14ac:dyDescent="0.2">
      <c r="A40" s="351" t="s">
        <v>387</v>
      </c>
      <c r="B40" s="352" t="s">
        <v>206</v>
      </c>
      <c r="C40" s="351" t="s">
        <v>36</v>
      </c>
      <c r="D40" s="351" t="s">
        <v>207</v>
      </c>
      <c r="E40" s="353" t="s">
        <v>35</v>
      </c>
      <c r="F40" s="352">
        <v>460</v>
      </c>
      <c r="G40" s="368">
        <v>131.03</v>
      </c>
      <c r="H40" s="368">
        <v>175.46</v>
      </c>
      <c r="I40" s="368">
        <v>80711.600000000006</v>
      </c>
      <c r="J40" s="354">
        <v>3.3755446534181432E-3</v>
      </c>
    </row>
    <row r="41" spans="1:10" s="346" customFormat="1" ht="45" x14ac:dyDescent="0.2">
      <c r="A41" s="351" t="s">
        <v>388</v>
      </c>
      <c r="B41" s="352" t="s">
        <v>217</v>
      </c>
      <c r="C41" s="351" t="s">
        <v>36</v>
      </c>
      <c r="D41" s="351" t="s">
        <v>218</v>
      </c>
      <c r="E41" s="353" t="s">
        <v>35</v>
      </c>
      <c r="F41" s="352">
        <v>230</v>
      </c>
      <c r="G41" s="368">
        <v>129.31</v>
      </c>
      <c r="H41" s="368">
        <v>173.15</v>
      </c>
      <c r="I41" s="368">
        <v>39824.5</v>
      </c>
      <c r="J41" s="354">
        <v>1.6655521393461516E-3</v>
      </c>
    </row>
    <row r="42" spans="1:10" s="346" customFormat="1" ht="31.5" x14ac:dyDescent="0.2">
      <c r="A42" s="343" t="s">
        <v>389</v>
      </c>
      <c r="B42" s="343"/>
      <c r="C42" s="343"/>
      <c r="D42" s="343" t="s">
        <v>80</v>
      </c>
      <c r="E42" s="343"/>
      <c r="F42" s="344"/>
      <c r="G42" s="365"/>
      <c r="H42" s="365"/>
      <c r="I42" s="366">
        <v>2799.33</v>
      </c>
      <c r="J42" s="345">
        <v>1.1707441575502172E-4</v>
      </c>
    </row>
    <row r="43" spans="1:10" s="346" customFormat="1" ht="45" x14ac:dyDescent="0.2">
      <c r="A43" s="351" t="s">
        <v>390</v>
      </c>
      <c r="B43" s="352" t="s">
        <v>229</v>
      </c>
      <c r="C43" s="351" t="s">
        <v>36</v>
      </c>
      <c r="D43" s="351" t="s">
        <v>230</v>
      </c>
      <c r="E43" s="353" t="s">
        <v>39</v>
      </c>
      <c r="F43" s="352">
        <v>207</v>
      </c>
      <c r="G43" s="368">
        <v>4.18</v>
      </c>
      <c r="H43" s="368">
        <v>5.59</v>
      </c>
      <c r="I43" s="368">
        <v>1157.1300000000001</v>
      </c>
      <c r="J43" s="354">
        <v>4.8393836633268776E-5</v>
      </c>
    </row>
    <row r="44" spans="1:10" s="346" customFormat="1" ht="45" x14ac:dyDescent="0.2">
      <c r="A44" s="351" t="s">
        <v>391</v>
      </c>
      <c r="B44" s="352" t="s">
        <v>198</v>
      </c>
      <c r="C44" s="351" t="s">
        <v>36</v>
      </c>
      <c r="D44" s="351" t="s">
        <v>199</v>
      </c>
      <c r="E44" s="353" t="s">
        <v>39</v>
      </c>
      <c r="F44" s="352">
        <v>690</v>
      </c>
      <c r="G44" s="368">
        <v>1.78</v>
      </c>
      <c r="H44" s="368">
        <v>2.38</v>
      </c>
      <c r="I44" s="368">
        <v>1642.2</v>
      </c>
      <c r="J44" s="354">
        <v>6.868057912175294E-5</v>
      </c>
    </row>
    <row r="45" spans="1:10" s="346" customFormat="1" ht="15.75" x14ac:dyDescent="0.2">
      <c r="A45" s="343" t="s">
        <v>392</v>
      </c>
      <c r="B45" s="343"/>
      <c r="C45" s="343"/>
      <c r="D45" s="343" t="s">
        <v>91</v>
      </c>
      <c r="E45" s="343"/>
      <c r="F45" s="344"/>
      <c r="G45" s="365"/>
      <c r="H45" s="365"/>
      <c r="I45" s="366">
        <v>2898879.49</v>
      </c>
      <c r="J45" s="345">
        <v>0.12123780427315298</v>
      </c>
    </row>
    <row r="46" spans="1:10" s="346" customFormat="1" ht="31.5" x14ac:dyDescent="0.2">
      <c r="A46" s="343" t="s">
        <v>393</v>
      </c>
      <c r="B46" s="343"/>
      <c r="C46" s="343"/>
      <c r="D46" s="343" t="s">
        <v>92</v>
      </c>
      <c r="E46" s="343"/>
      <c r="F46" s="344"/>
      <c r="G46" s="365"/>
      <c r="H46" s="365"/>
      <c r="I46" s="366">
        <v>2546717.46</v>
      </c>
      <c r="J46" s="345">
        <v>0.1065095786215319</v>
      </c>
    </row>
    <row r="47" spans="1:10" s="346" customFormat="1" ht="45" x14ac:dyDescent="0.2">
      <c r="A47" s="351" t="s">
        <v>394</v>
      </c>
      <c r="B47" s="352" t="s">
        <v>189</v>
      </c>
      <c r="C47" s="351" t="s">
        <v>36</v>
      </c>
      <c r="D47" s="351" t="s">
        <v>190</v>
      </c>
      <c r="E47" s="353" t="s">
        <v>1</v>
      </c>
      <c r="F47" s="352">
        <v>36275.440000000002</v>
      </c>
      <c r="G47" s="368">
        <v>15</v>
      </c>
      <c r="H47" s="368">
        <v>20.079999999999998</v>
      </c>
      <c r="I47" s="368">
        <v>728410.83</v>
      </c>
      <c r="J47" s="354">
        <v>3.046381539578415E-2</v>
      </c>
    </row>
    <row r="48" spans="1:10" s="346" customFormat="1" ht="45" x14ac:dyDescent="0.2">
      <c r="A48" s="351" t="s">
        <v>395</v>
      </c>
      <c r="B48" s="352" t="s">
        <v>183</v>
      </c>
      <c r="C48" s="351" t="s">
        <v>36</v>
      </c>
      <c r="D48" s="351" t="s">
        <v>184</v>
      </c>
      <c r="E48" s="353" t="s">
        <v>35</v>
      </c>
      <c r="F48" s="352">
        <v>453443.05</v>
      </c>
      <c r="G48" s="368">
        <v>3</v>
      </c>
      <c r="H48" s="368">
        <v>4.01</v>
      </c>
      <c r="I48" s="368">
        <v>1818306.63</v>
      </c>
      <c r="J48" s="354">
        <v>7.6045763225747756E-2</v>
      </c>
    </row>
    <row r="49" spans="1:10" s="346" customFormat="1" ht="31.5" x14ac:dyDescent="0.2">
      <c r="A49" s="343" t="s">
        <v>396</v>
      </c>
      <c r="B49" s="343"/>
      <c r="C49" s="343"/>
      <c r="D49" s="343" t="s">
        <v>80</v>
      </c>
      <c r="E49" s="343"/>
      <c r="F49" s="344"/>
      <c r="G49" s="365"/>
      <c r="H49" s="365"/>
      <c r="I49" s="366">
        <v>352162.03</v>
      </c>
      <c r="J49" s="345">
        <v>1.4728225651621078E-2</v>
      </c>
    </row>
    <row r="50" spans="1:10" s="346" customFormat="1" ht="45" x14ac:dyDescent="0.2">
      <c r="A50" s="351" t="s">
        <v>397</v>
      </c>
      <c r="B50" s="352" t="s">
        <v>222</v>
      </c>
      <c r="C50" s="351" t="s">
        <v>36</v>
      </c>
      <c r="D50" s="351" t="s">
        <v>223</v>
      </c>
      <c r="E50" s="353" t="s">
        <v>39</v>
      </c>
      <c r="F50" s="352">
        <v>5441.32</v>
      </c>
      <c r="G50" s="368">
        <v>3.9</v>
      </c>
      <c r="H50" s="368">
        <v>5.22</v>
      </c>
      <c r="I50" s="368">
        <v>28403.69</v>
      </c>
      <c r="J50" s="354">
        <v>1.1879076107628444E-3</v>
      </c>
    </row>
    <row r="51" spans="1:10" s="346" customFormat="1" ht="45" x14ac:dyDescent="0.2">
      <c r="A51" s="351" t="s">
        <v>398</v>
      </c>
      <c r="B51" s="352" t="s">
        <v>198</v>
      </c>
      <c r="C51" s="351" t="s">
        <v>36</v>
      </c>
      <c r="D51" s="351" t="s">
        <v>199</v>
      </c>
      <c r="E51" s="353" t="s">
        <v>39</v>
      </c>
      <c r="F51" s="352">
        <v>136032.92000000001</v>
      </c>
      <c r="G51" s="368">
        <v>1.78</v>
      </c>
      <c r="H51" s="368">
        <v>2.38</v>
      </c>
      <c r="I51" s="368">
        <v>323758.34000000003</v>
      </c>
      <c r="J51" s="354">
        <v>1.3540318040858234E-2</v>
      </c>
    </row>
    <row r="52" spans="1:10" s="346" customFormat="1" ht="15.75" x14ac:dyDescent="0.2">
      <c r="A52" s="343" t="s">
        <v>399</v>
      </c>
      <c r="B52" s="343"/>
      <c r="C52" s="343"/>
      <c r="D52" s="343" t="s">
        <v>98</v>
      </c>
      <c r="E52" s="343"/>
      <c r="F52" s="344"/>
      <c r="G52" s="365"/>
      <c r="H52" s="365"/>
      <c r="I52" s="366">
        <v>249360.5</v>
      </c>
      <c r="J52" s="345">
        <v>1.042882934483612E-2</v>
      </c>
    </row>
    <row r="53" spans="1:10" s="346" customFormat="1" ht="30" x14ac:dyDescent="0.2">
      <c r="A53" s="351" t="s">
        <v>400</v>
      </c>
      <c r="B53" s="352" t="s">
        <v>243</v>
      </c>
      <c r="C53" s="351" t="s">
        <v>36</v>
      </c>
      <c r="D53" s="351" t="s">
        <v>244</v>
      </c>
      <c r="E53" s="353" t="s">
        <v>39</v>
      </c>
      <c r="F53" s="352">
        <v>3627.54</v>
      </c>
      <c r="G53" s="368">
        <v>0.16</v>
      </c>
      <c r="H53" s="368">
        <v>0.21</v>
      </c>
      <c r="I53" s="368">
        <v>761.78</v>
      </c>
      <c r="J53" s="354">
        <v>3.1859390794890366E-5</v>
      </c>
    </row>
    <row r="54" spans="1:10" s="346" customFormat="1" ht="30" x14ac:dyDescent="0.2">
      <c r="A54" s="351" t="s">
        <v>401</v>
      </c>
      <c r="B54" s="352" t="s">
        <v>200</v>
      </c>
      <c r="C54" s="351" t="s">
        <v>36</v>
      </c>
      <c r="D54" s="351" t="s">
        <v>201</v>
      </c>
      <c r="E54" s="353" t="s">
        <v>39</v>
      </c>
      <c r="F54" s="352">
        <v>178848</v>
      </c>
      <c r="G54" s="368">
        <v>1.04</v>
      </c>
      <c r="H54" s="368">
        <v>1.39</v>
      </c>
      <c r="I54" s="368">
        <v>248598.72</v>
      </c>
      <c r="J54" s="354">
        <v>1.0396969954041229E-2</v>
      </c>
    </row>
    <row r="55" spans="1:10" s="346" customFormat="1" ht="15.75" x14ac:dyDescent="0.2">
      <c r="A55" s="343" t="s">
        <v>402</v>
      </c>
      <c r="B55" s="343"/>
      <c r="C55" s="343"/>
      <c r="D55" s="343" t="s">
        <v>104</v>
      </c>
      <c r="E55" s="343"/>
      <c r="F55" s="344"/>
      <c r="G55" s="365"/>
      <c r="H55" s="365"/>
      <c r="I55" s="366">
        <v>104942.16</v>
      </c>
      <c r="J55" s="345">
        <v>4.388922374307427E-3</v>
      </c>
    </row>
    <row r="56" spans="1:10" s="346" customFormat="1" ht="30" x14ac:dyDescent="0.2">
      <c r="A56" s="351" t="s">
        <v>403</v>
      </c>
      <c r="B56" s="352" t="s">
        <v>213</v>
      </c>
      <c r="C56" s="351" t="s">
        <v>186</v>
      </c>
      <c r="D56" s="351" t="s">
        <v>105</v>
      </c>
      <c r="E56" s="353" t="s">
        <v>35</v>
      </c>
      <c r="F56" s="352">
        <v>1814</v>
      </c>
      <c r="G56" s="368">
        <v>24.95</v>
      </c>
      <c r="H56" s="368">
        <v>33.409999999999997</v>
      </c>
      <c r="I56" s="368">
        <v>60605.74</v>
      </c>
      <c r="J56" s="354">
        <v>2.5346713684705805E-3</v>
      </c>
    </row>
    <row r="57" spans="1:10" s="346" customFormat="1" ht="30" x14ac:dyDescent="0.2">
      <c r="A57" s="351" t="s">
        <v>404</v>
      </c>
      <c r="B57" s="352" t="s">
        <v>225</v>
      </c>
      <c r="C57" s="351" t="s">
        <v>186</v>
      </c>
      <c r="D57" s="351" t="s">
        <v>119</v>
      </c>
      <c r="E57" s="353" t="s">
        <v>35</v>
      </c>
      <c r="F57" s="352">
        <v>182</v>
      </c>
      <c r="G57" s="368">
        <v>32.17</v>
      </c>
      <c r="H57" s="368">
        <v>43.07</v>
      </c>
      <c r="I57" s="368">
        <v>7838.74</v>
      </c>
      <c r="J57" s="354">
        <v>3.2783412665013379E-4</v>
      </c>
    </row>
    <row r="58" spans="1:10" s="346" customFormat="1" ht="30" x14ac:dyDescent="0.2">
      <c r="A58" s="351" t="s">
        <v>405</v>
      </c>
      <c r="B58" s="352" t="s">
        <v>219</v>
      </c>
      <c r="C58" s="351" t="s">
        <v>186</v>
      </c>
      <c r="D58" s="351" t="s">
        <v>134</v>
      </c>
      <c r="E58" s="353" t="s">
        <v>35</v>
      </c>
      <c r="F58" s="352">
        <v>1814</v>
      </c>
      <c r="G58" s="368">
        <v>15.03</v>
      </c>
      <c r="H58" s="368">
        <v>20.12</v>
      </c>
      <c r="I58" s="368">
        <v>36497.68</v>
      </c>
      <c r="J58" s="354">
        <v>1.5264168791867131E-3</v>
      </c>
    </row>
    <row r="59" spans="1:10" s="346" customFormat="1" ht="15.75" x14ac:dyDescent="0.2">
      <c r="A59" s="343" t="s">
        <v>275</v>
      </c>
      <c r="B59" s="343"/>
      <c r="C59" s="343"/>
      <c r="D59" s="343" t="s">
        <v>141</v>
      </c>
      <c r="E59" s="343"/>
      <c r="F59" s="344"/>
      <c r="G59" s="365"/>
      <c r="H59" s="365"/>
      <c r="I59" s="366">
        <v>5966182.2400000002</v>
      </c>
      <c r="J59" s="345">
        <v>0.24951945645421825</v>
      </c>
    </row>
    <row r="60" spans="1:10" s="346" customFormat="1" ht="15.75" x14ac:dyDescent="0.2">
      <c r="A60" s="343" t="s">
        <v>276</v>
      </c>
      <c r="B60" s="343"/>
      <c r="C60" s="343"/>
      <c r="D60" s="343" t="s">
        <v>63</v>
      </c>
      <c r="E60" s="343"/>
      <c r="F60" s="344"/>
      <c r="G60" s="365"/>
      <c r="H60" s="365"/>
      <c r="I60" s="366">
        <v>1550125.92</v>
      </c>
      <c r="J60" s="345">
        <v>6.4829829434441655E-2</v>
      </c>
    </row>
    <row r="61" spans="1:10" s="346" customFormat="1" ht="30" x14ac:dyDescent="0.2">
      <c r="A61" s="347" t="s">
        <v>277</v>
      </c>
      <c r="B61" s="348" t="s">
        <v>341</v>
      </c>
      <c r="C61" s="347" t="s">
        <v>186</v>
      </c>
      <c r="D61" s="347" t="s">
        <v>342</v>
      </c>
      <c r="E61" s="349" t="s">
        <v>48</v>
      </c>
      <c r="F61" s="348">
        <v>48</v>
      </c>
      <c r="G61" s="367">
        <v>6087.7</v>
      </c>
      <c r="H61" s="367">
        <v>8152.03</v>
      </c>
      <c r="I61" s="367">
        <v>391297.44</v>
      </c>
      <c r="J61" s="350">
        <v>1.6364958463073544E-2</v>
      </c>
    </row>
    <row r="62" spans="1:10" s="346" customFormat="1" ht="30" x14ac:dyDescent="0.2">
      <c r="A62" s="347" t="s">
        <v>278</v>
      </c>
      <c r="B62" s="348" t="s">
        <v>343</v>
      </c>
      <c r="C62" s="347" t="s">
        <v>186</v>
      </c>
      <c r="D62" s="347" t="s">
        <v>344</v>
      </c>
      <c r="E62" s="349" t="s">
        <v>48</v>
      </c>
      <c r="F62" s="348">
        <v>96</v>
      </c>
      <c r="G62" s="367">
        <v>6087.7</v>
      </c>
      <c r="H62" s="367">
        <v>8152.03</v>
      </c>
      <c r="I62" s="367">
        <v>782594.88</v>
      </c>
      <c r="J62" s="350">
        <v>3.2729916926147087E-2</v>
      </c>
    </row>
    <row r="63" spans="1:10" s="346" customFormat="1" ht="30" x14ac:dyDescent="0.2">
      <c r="A63" s="347" t="s">
        <v>346</v>
      </c>
      <c r="B63" s="348" t="s">
        <v>340</v>
      </c>
      <c r="C63" s="347" t="s">
        <v>186</v>
      </c>
      <c r="D63" s="347" t="s">
        <v>323</v>
      </c>
      <c r="E63" s="349" t="s">
        <v>48</v>
      </c>
      <c r="F63" s="348">
        <v>48</v>
      </c>
      <c r="G63" s="367">
        <v>5853.34</v>
      </c>
      <c r="H63" s="367">
        <v>7838.2</v>
      </c>
      <c r="I63" s="367">
        <v>376233.6</v>
      </c>
      <c r="J63" s="350">
        <v>1.5734954045221013E-2</v>
      </c>
    </row>
    <row r="64" spans="1:10" s="346" customFormat="1" ht="15.75" x14ac:dyDescent="0.2">
      <c r="A64" s="343" t="s">
        <v>279</v>
      </c>
      <c r="B64" s="343"/>
      <c r="C64" s="343"/>
      <c r="D64" s="343" t="s">
        <v>71</v>
      </c>
      <c r="E64" s="343"/>
      <c r="F64" s="344"/>
      <c r="G64" s="365"/>
      <c r="H64" s="365"/>
      <c r="I64" s="366">
        <v>3911469.12</v>
      </c>
      <c r="J64" s="345">
        <v>0.16358663036076809</v>
      </c>
    </row>
    <row r="65" spans="1:10" s="346" customFormat="1" ht="30" x14ac:dyDescent="0.2">
      <c r="A65" s="347" t="s">
        <v>280</v>
      </c>
      <c r="B65" s="348" t="s">
        <v>187</v>
      </c>
      <c r="C65" s="347" t="s">
        <v>186</v>
      </c>
      <c r="D65" s="347" t="s">
        <v>149</v>
      </c>
      <c r="E65" s="349" t="s">
        <v>44</v>
      </c>
      <c r="F65" s="348">
        <v>4576</v>
      </c>
      <c r="G65" s="367">
        <v>230.79</v>
      </c>
      <c r="H65" s="367">
        <v>309.05</v>
      </c>
      <c r="I65" s="367">
        <v>1414212.8</v>
      </c>
      <c r="J65" s="350">
        <v>5.9145630316280465E-2</v>
      </c>
    </row>
    <row r="66" spans="1:10" s="346" customFormat="1" ht="30" x14ac:dyDescent="0.2">
      <c r="A66" s="347" t="s">
        <v>281</v>
      </c>
      <c r="B66" s="348" t="s">
        <v>188</v>
      </c>
      <c r="C66" s="347" t="s">
        <v>186</v>
      </c>
      <c r="D66" s="347" t="s">
        <v>150</v>
      </c>
      <c r="E66" s="349" t="s">
        <v>45</v>
      </c>
      <c r="F66" s="348">
        <v>12896</v>
      </c>
      <c r="G66" s="367">
        <v>35.1</v>
      </c>
      <c r="H66" s="367">
        <v>47</v>
      </c>
      <c r="I66" s="367">
        <v>606112</v>
      </c>
      <c r="J66" s="350">
        <v>2.5348997182221361E-2</v>
      </c>
    </row>
    <row r="67" spans="1:10" s="346" customFormat="1" ht="30" x14ac:dyDescent="0.2">
      <c r="A67" s="347" t="s">
        <v>282</v>
      </c>
      <c r="B67" s="348" t="s">
        <v>615</v>
      </c>
      <c r="C67" s="347" t="s">
        <v>186</v>
      </c>
      <c r="D67" s="347" t="s">
        <v>611</v>
      </c>
      <c r="E67" s="349" t="s">
        <v>44</v>
      </c>
      <c r="F67" s="348">
        <v>4576</v>
      </c>
      <c r="G67" s="367">
        <v>216.66</v>
      </c>
      <c r="H67" s="367">
        <v>290.12</v>
      </c>
      <c r="I67" s="367">
        <v>1327589.1200000001</v>
      </c>
      <c r="J67" s="350">
        <v>5.5522828886456196E-2</v>
      </c>
    </row>
    <row r="68" spans="1:10" s="346" customFormat="1" ht="30" x14ac:dyDescent="0.2">
      <c r="A68" s="347" t="s">
        <v>406</v>
      </c>
      <c r="B68" s="348" t="s">
        <v>616</v>
      </c>
      <c r="C68" s="347" t="s">
        <v>186</v>
      </c>
      <c r="D68" s="347" t="s">
        <v>612</v>
      </c>
      <c r="E68" s="349" t="s">
        <v>45</v>
      </c>
      <c r="F68" s="348">
        <v>12896</v>
      </c>
      <c r="G68" s="367">
        <v>32.64</v>
      </c>
      <c r="H68" s="367">
        <v>43.7</v>
      </c>
      <c r="I68" s="367">
        <v>563555.19999999995</v>
      </c>
      <c r="J68" s="350">
        <v>2.3569173975810074E-2</v>
      </c>
    </row>
    <row r="69" spans="1:10" s="346" customFormat="1" ht="15.75" x14ac:dyDescent="0.2">
      <c r="A69" s="343" t="s">
        <v>617</v>
      </c>
      <c r="B69" s="343"/>
      <c r="C69" s="343"/>
      <c r="D69" s="343" t="s">
        <v>603</v>
      </c>
      <c r="E69" s="343"/>
      <c r="F69" s="344"/>
      <c r="G69" s="365"/>
      <c r="H69" s="365"/>
      <c r="I69" s="366">
        <v>504587.2</v>
      </c>
      <c r="J69" s="345">
        <v>2.1102996659008513E-2</v>
      </c>
    </row>
    <row r="70" spans="1:10" s="346" customFormat="1" ht="30" x14ac:dyDescent="0.2">
      <c r="A70" s="347" t="s">
        <v>618</v>
      </c>
      <c r="B70" s="348" t="s">
        <v>619</v>
      </c>
      <c r="C70" s="347" t="s">
        <v>186</v>
      </c>
      <c r="D70" s="347" t="s">
        <v>605</v>
      </c>
      <c r="E70" s="349" t="s">
        <v>44</v>
      </c>
      <c r="F70" s="348">
        <v>4576</v>
      </c>
      <c r="G70" s="367">
        <v>25.38</v>
      </c>
      <c r="H70" s="367">
        <v>33.979999999999997</v>
      </c>
      <c r="I70" s="367">
        <v>155492.48000000001</v>
      </c>
      <c r="J70" s="350">
        <v>6.5030529627801651E-3</v>
      </c>
    </row>
    <row r="71" spans="1:10" s="346" customFormat="1" ht="30" x14ac:dyDescent="0.2">
      <c r="A71" s="347" t="s">
        <v>620</v>
      </c>
      <c r="B71" s="348" t="s">
        <v>621</v>
      </c>
      <c r="C71" s="347" t="s">
        <v>186</v>
      </c>
      <c r="D71" s="347" t="s">
        <v>606</v>
      </c>
      <c r="E71" s="349" t="s">
        <v>44</v>
      </c>
      <c r="F71" s="348">
        <v>12896</v>
      </c>
      <c r="G71" s="367">
        <v>20.22</v>
      </c>
      <c r="H71" s="367">
        <v>27.07</v>
      </c>
      <c r="I71" s="367">
        <v>349094.72</v>
      </c>
      <c r="J71" s="350">
        <v>1.4599943696228346E-2</v>
      </c>
    </row>
    <row r="72" spans="1:10" s="346" customFormat="1" ht="15.75" x14ac:dyDescent="0.2">
      <c r="A72" s="343" t="s">
        <v>407</v>
      </c>
      <c r="B72" s="343"/>
      <c r="C72" s="343"/>
      <c r="D72" s="343" t="s">
        <v>582</v>
      </c>
      <c r="E72" s="343"/>
      <c r="F72" s="344"/>
      <c r="G72" s="365"/>
      <c r="H72" s="365"/>
      <c r="I72" s="366">
        <v>11925726.42</v>
      </c>
      <c r="J72" s="345">
        <v>0.49876129397953323</v>
      </c>
    </row>
    <row r="73" spans="1:10" s="346" customFormat="1" ht="15.75" x14ac:dyDescent="0.2">
      <c r="A73" s="343" t="s">
        <v>408</v>
      </c>
      <c r="B73" s="343"/>
      <c r="C73" s="343"/>
      <c r="D73" s="343" t="s">
        <v>63</v>
      </c>
      <c r="E73" s="343"/>
      <c r="F73" s="344"/>
      <c r="G73" s="365"/>
      <c r="H73" s="365"/>
      <c r="I73" s="366">
        <v>6222931.9199999999</v>
      </c>
      <c r="J73" s="345">
        <v>0.2602573182930471</v>
      </c>
    </row>
    <row r="74" spans="1:10" s="346" customFormat="1" ht="30" x14ac:dyDescent="0.2">
      <c r="A74" s="347" t="s">
        <v>409</v>
      </c>
      <c r="B74" s="348" t="s">
        <v>341</v>
      </c>
      <c r="C74" s="347" t="s">
        <v>186</v>
      </c>
      <c r="D74" s="347" t="s">
        <v>342</v>
      </c>
      <c r="E74" s="349" t="s">
        <v>48</v>
      </c>
      <c r="F74" s="348">
        <v>216</v>
      </c>
      <c r="G74" s="367">
        <v>6087.7</v>
      </c>
      <c r="H74" s="367">
        <v>8152.03</v>
      </c>
      <c r="I74" s="367">
        <v>1760838.48</v>
      </c>
      <c r="J74" s="350">
        <v>7.3642313083830957E-2</v>
      </c>
    </row>
    <row r="75" spans="1:10" s="346" customFormat="1" ht="30" x14ac:dyDescent="0.2">
      <c r="A75" s="347" t="s">
        <v>410</v>
      </c>
      <c r="B75" s="348" t="s">
        <v>197</v>
      </c>
      <c r="C75" s="347" t="s">
        <v>36</v>
      </c>
      <c r="D75" s="347" t="s">
        <v>40</v>
      </c>
      <c r="E75" s="349" t="s">
        <v>48</v>
      </c>
      <c r="F75" s="348">
        <v>72</v>
      </c>
      <c r="G75" s="367">
        <v>4893.21</v>
      </c>
      <c r="H75" s="367">
        <v>6552.49</v>
      </c>
      <c r="I75" s="367">
        <v>471779.28</v>
      </c>
      <c r="J75" s="350">
        <v>1.9730894025114867E-2</v>
      </c>
    </row>
    <row r="76" spans="1:10" s="346" customFormat="1" ht="30" x14ac:dyDescent="0.2">
      <c r="A76" s="347" t="s">
        <v>411</v>
      </c>
      <c r="B76" s="348" t="s">
        <v>338</v>
      </c>
      <c r="C76" s="347" t="s">
        <v>186</v>
      </c>
      <c r="D76" s="347" t="s">
        <v>169</v>
      </c>
      <c r="E76" s="349" t="s">
        <v>47</v>
      </c>
      <c r="F76" s="348">
        <v>72</v>
      </c>
      <c r="G76" s="367">
        <v>5094.9799999999996</v>
      </c>
      <c r="H76" s="367">
        <v>6822.68</v>
      </c>
      <c r="I76" s="367">
        <v>491232.96</v>
      </c>
      <c r="J76" s="350">
        <v>2.0544491643218182E-2</v>
      </c>
    </row>
    <row r="77" spans="1:10" s="346" customFormat="1" ht="30" x14ac:dyDescent="0.2">
      <c r="A77" s="347" t="s">
        <v>412</v>
      </c>
      <c r="B77" s="348" t="s">
        <v>343</v>
      </c>
      <c r="C77" s="347" t="s">
        <v>186</v>
      </c>
      <c r="D77" s="347" t="s">
        <v>344</v>
      </c>
      <c r="E77" s="349" t="s">
        <v>48</v>
      </c>
      <c r="F77" s="348">
        <v>360</v>
      </c>
      <c r="G77" s="367">
        <v>6087.7</v>
      </c>
      <c r="H77" s="367">
        <v>8152.03</v>
      </c>
      <c r="I77" s="367">
        <v>2934730.8</v>
      </c>
      <c r="J77" s="350">
        <v>0.12273718847305159</v>
      </c>
    </row>
    <row r="78" spans="1:10" s="346" customFormat="1" ht="30" x14ac:dyDescent="0.2">
      <c r="A78" s="347" t="s">
        <v>413</v>
      </c>
      <c r="B78" s="348" t="s">
        <v>340</v>
      </c>
      <c r="C78" s="347" t="s">
        <v>186</v>
      </c>
      <c r="D78" s="347" t="s">
        <v>323</v>
      </c>
      <c r="E78" s="349" t="s">
        <v>48</v>
      </c>
      <c r="F78" s="348">
        <v>36</v>
      </c>
      <c r="G78" s="367">
        <v>5853.34</v>
      </c>
      <c r="H78" s="367">
        <v>7838.2</v>
      </c>
      <c r="I78" s="367">
        <v>282175.2</v>
      </c>
      <c r="J78" s="350">
        <v>1.1801215533915761E-2</v>
      </c>
    </row>
    <row r="79" spans="1:10" s="346" customFormat="1" ht="30" x14ac:dyDescent="0.2">
      <c r="A79" s="347" t="s">
        <v>414</v>
      </c>
      <c r="B79" s="348" t="s">
        <v>347</v>
      </c>
      <c r="C79" s="347" t="s">
        <v>186</v>
      </c>
      <c r="D79" s="347" t="s">
        <v>622</v>
      </c>
      <c r="E79" s="349" t="s">
        <v>48</v>
      </c>
      <c r="F79" s="348">
        <v>36</v>
      </c>
      <c r="G79" s="367">
        <v>5853.34</v>
      </c>
      <c r="H79" s="367">
        <v>7838.2</v>
      </c>
      <c r="I79" s="367">
        <v>282175.2</v>
      </c>
      <c r="J79" s="350">
        <v>1.1801215533915761E-2</v>
      </c>
    </row>
    <row r="80" spans="1:10" s="346" customFormat="1" ht="15.75" x14ac:dyDescent="0.2">
      <c r="A80" s="343" t="s">
        <v>415</v>
      </c>
      <c r="B80" s="343"/>
      <c r="C80" s="343"/>
      <c r="D80" s="343" t="s">
        <v>71</v>
      </c>
      <c r="E80" s="343"/>
      <c r="F80" s="344"/>
      <c r="G80" s="365"/>
      <c r="H80" s="365"/>
      <c r="I80" s="366">
        <v>3015524.88</v>
      </c>
      <c r="J80" s="345">
        <v>0.12611618262967639</v>
      </c>
    </row>
    <row r="81" spans="1:10" s="346" customFormat="1" ht="30" x14ac:dyDescent="0.2">
      <c r="A81" s="347" t="s">
        <v>416</v>
      </c>
      <c r="B81" s="348" t="s">
        <v>615</v>
      </c>
      <c r="C81" s="347" t="s">
        <v>186</v>
      </c>
      <c r="D81" s="347" t="s">
        <v>611</v>
      </c>
      <c r="E81" s="349" t="s">
        <v>44</v>
      </c>
      <c r="F81" s="348">
        <v>6864</v>
      </c>
      <c r="G81" s="367">
        <v>216.66</v>
      </c>
      <c r="H81" s="367">
        <v>290.12</v>
      </c>
      <c r="I81" s="367">
        <v>1991383.68</v>
      </c>
      <c r="J81" s="350">
        <v>8.3284243329684288E-2</v>
      </c>
    </row>
    <row r="82" spans="1:10" s="346" customFormat="1" ht="30" x14ac:dyDescent="0.2">
      <c r="A82" s="347" t="s">
        <v>417</v>
      </c>
      <c r="B82" s="348" t="s">
        <v>616</v>
      </c>
      <c r="C82" s="347" t="s">
        <v>186</v>
      </c>
      <c r="D82" s="347" t="s">
        <v>612</v>
      </c>
      <c r="E82" s="349" t="s">
        <v>45</v>
      </c>
      <c r="F82" s="348">
        <v>19344</v>
      </c>
      <c r="G82" s="367">
        <v>32.64</v>
      </c>
      <c r="H82" s="367">
        <v>43.7</v>
      </c>
      <c r="I82" s="367">
        <v>845332.8</v>
      </c>
      <c r="J82" s="350">
        <v>3.5353760963715113E-2</v>
      </c>
    </row>
    <row r="83" spans="1:10" s="346" customFormat="1" ht="30" x14ac:dyDescent="0.2">
      <c r="A83" s="347" t="s">
        <v>418</v>
      </c>
      <c r="B83" s="348" t="s">
        <v>210</v>
      </c>
      <c r="C83" s="347" t="s">
        <v>42</v>
      </c>
      <c r="D83" s="347" t="s">
        <v>211</v>
      </c>
      <c r="E83" s="349" t="s">
        <v>48</v>
      </c>
      <c r="F83" s="348">
        <v>36</v>
      </c>
      <c r="G83" s="367">
        <v>3709.14</v>
      </c>
      <c r="H83" s="367">
        <v>4966.8999999999996</v>
      </c>
      <c r="I83" s="367">
        <v>178808.4</v>
      </c>
      <c r="J83" s="350">
        <v>7.4781783362769753E-3</v>
      </c>
    </row>
    <row r="84" spans="1:10" s="346" customFormat="1" ht="15.75" x14ac:dyDescent="0.2">
      <c r="A84" s="343" t="s">
        <v>419</v>
      </c>
      <c r="B84" s="343"/>
      <c r="C84" s="343"/>
      <c r="D84" s="343" t="s">
        <v>614</v>
      </c>
      <c r="E84" s="343"/>
      <c r="F84" s="344"/>
      <c r="G84" s="365"/>
      <c r="H84" s="365"/>
      <c r="I84" s="366">
        <v>2565519.84</v>
      </c>
      <c r="J84" s="345">
        <v>0.10729593737641394</v>
      </c>
    </row>
    <row r="85" spans="1:10" s="346" customFormat="1" ht="30" x14ac:dyDescent="0.2">
      <c r="A85" s="347" t="s">
        <v>420</v>
      </c>
      <c r="B85" s="348" t="s">
        <v>202</v>
      </c>
      <c r="C85" s="347" t="s">
        <v>42</v>
      </c>
      <c r="D85" s="347" t="s">
        <v>203</v>
      </c>
      <c r="E85" s="349" t="s">
        <v>38</v>
      </c>
      <c r="F85" s="348">
        <v>20592</v>
      </c>
      <c r="G85" s="367">
        <v>26.58</v>
      </c>
      <c r="H85" s="367">
        <v>35.590000000000003</v>
      </c>
      <c r="I85" s="367">
        <v>732869.28</v>
      </c>
      <c r="J85" s="350">
        <v>3.0650278023956957E-2</v>
      </c>
    </row>
    <row r="86" spans="1:10" s="346" customFormat="1" ht="30" x14ac:dyDescent="0.2">
      <c r="A86" s="347" t="s">
        <v>421</v>
      </c>
      <c r="B86" s="348" t="s">
        <v>191</v>
      </c>
      <c r="C86" s="347" t="s">
        <v>42</v>
      </c>
      <c r="D86" s="347" t="s">
        <v>192</v>
      </c>
      <c r="E86" s="349" t="s">
        <v>38</v>
      </c>
      <c r="F86" s="348">
        <v>58032</v>
      </c>
      <c r="G86" s="367">
        <v>23.59</v>
      </c>
      <c r="H86" s="367">
        <v>31.58</v>
      </c>
      <c r="I86" s="367">
        <v>1832650.56</v>
      </c>
      <c r="J86" s="350">
        <v>7.6645659352456971E-2</v>
      </c>
    </row>
    <row r="87" spans="1:10" s="346" customFormat="1" ht="15.75" x14ac:dyDescent="0.2">
      <c r="A87" s="343" t="s">
        <v>623</v>
      </c>
      <c r="B87" s="343"/>
      <c r="C87" s="343"/>
      <c r="D87" s="343" t="s">
        <v>74</v>
      </c>
      <c r="E87" s="343"/>
      <c r="F87" s="344"/>
      <c r="G87" s="365"/>
      <c r="H87" s="365"/>
      <c r="I87" s="366">
        <v>121749.78</v>
      </c>
      <c r="J87" s="345">
        <v>5.0918556803958188E-3</v>
      </c>
    </row>
    <row r="88" spans="1:10" s="346" customFormat="1" ht="30" x14ac:dyDescent="0.2">
      <c r="A88" s="351" t="s">
        <v>624</v>
      </c>
      <c r="B88" s="352" t="s">
        <v>249</v>
      </c>
      <c r="C88" s="351" t="s">
        <v>36</v>
      </c>
      <c r="D88" s="351" t="s">
        <v>250</v>
      </c>
      <c r="E88" s="353" t="s">
        <v>39</v>
      </c>
      <c r="F88" s="352">
        <v>6</v>
      </c>
      <c r="G88" s="368">
        <v>42.76</v>
      </c>
      <c r="H88" s="368">
        <v>57.25</v>
      </c>
      <c r="I88" s="368">
        <v>343.5</v>
      </c>
      <c r="J88" s="354">
        <v>1.4365959644575653E-5</v>
      </c>
    </row>
    <row r="89" spans="1:10" s="346" customFormat="1" ht="30" x14ac:dyDescent="0.2">
      <c r="A89" s="351" t="s">
        <v>625</v>
      </c>
      <c r="B89" s="352" t="s">
        <v>239</v>
      </c>
      <c r="C89" s="351" t="s">
        <v>36</v>
      </c>
      <c r="D89" s="351" t="s">
        <v>240</v>
      </c>
      <c r="E89" s="353" t="s">
        <v>37</v>
      </c>
      <c r="F89" s="352">
        <v>60</v>
      </c>
      <c r="G89" s="368">
        <v>14.2</v>
      </c>
      <c r="H89" s="368">
        <v>19.010000000000002</v>
      </c>
      <c r="I89" s="368">
        <v>1140.5999999999999</v>
      </c>
      <c r="J89" s="354">
        <v>4.7702514033778716E-5</v>
      </c>
    </row>
    <row r="90" spans="1:10" s="346" customFormat="1" ht="30" x14ac:dyDescent="0.2">
      <c r="A90" s="351" t="s">
        <v>626</v>
      </c>
      <c r="B90" s="352" t="s">
        <v>237</v>
      </c>
      <c r="C90" s="351" t="s">
        <v>36</v>
      </c>
      <c r="D90" s="351" t="s">
        <v>238</v>
      </c>
      <c r="E90" s="353" t="s">
        <v>39</v>
      </c>
      <c r="F90" s="352">
        <v>2400</v>
      </c>
      <c r="G90" s="368">
        <v>0.78</v>
      </c>
      <c r="H90" s="368">
        <v>1.04</v>
      </c>
      <c r="I90" s="368">
        <v>2496</v>
      </c>
      <c r="J90" s="354">
        <v>1.0438845785403443E-4</v>
      </c>
    </row>
    <row r="91" spans="1:10" s="346" customFormat="1" ht="30" x14ac:dyDescent="0.2">
      <c r="A91" s="351" t="s">
        <v>627</v>
      </c>
      <c r="B91" s="352" t="s">
        <v>232</v>
      </c>
      <c r="C91" s="351" t="s">
        <v>42</v>
      </c>
      <c r="D91" s="351" t="s">
        <v>233</v>
      </c>
      <c r="E91" s="353" t="s">
        <v>2</v>
      </c>
      <c r="F91" s="352">
        <v>18</v>
      </c>
      <c r="G91" s="368">
        <v>171.41</v>
      </c>
      <c r="H91" s="368">
        <v>229.53</v>
      </c>
      <c r="I91" s="368">
        <v>4131.54</v>
      </c>
      <c r="J91" s="354">
        <v>1.7279050046564801E-4</v>
      </c>
    </row>
    <row r="92" spans="1:10" s="346" customFormat="1" ht="30" x14ac:dyDescent="0.2">
      <c r="A92" s="351" t="s">
        <v>628</v>
      </c>
      <c r="B92" s="352" t="s">
        <v>234</v>
      </c>
      <c r="C92" s="351" t="s">
        <v>42</v>
      </c>
      <c r="D92" s="351" t="s">
        <v>235</v>
      </c>
      <c r="E92" s="353" t="s">
        <v>2</v>
      </c>
      <c r="F92" s="352">
        <v>18</v>
      </c>
      <c r="G92" s="368">
        <v>160.75</v>
      </c>
      <c r="H92" s="368">
        <v>215.26</v>
      </c>
      <c r="I92" s="368">
        <v>3874.68</v>
      </c>
      <c r="J92" s="354">
        <v>1.6204802479081337E-4</v>
      </c>
    </row>
    <row r="93" spans="1:10" s="346" customFormat="1" ht="30" x14ac:dyDescent="0.2">
      <c r="A93" s="351" t="s">
        <v>629</v>
      </c>
      <c r="B93" s="352" t="s">
        <v>224</v>
      </c>
      <c r="C93" s="351" t="s">
        <v>36</v>
      </c>
      <c r="D93" s="351" t="s">
        <v>180</v>
      </c>
      <c r="E93" s="353" t="s">
        <v>39</v>
      </c>
      <c r="F93" s="352">
        <v>12000</v>
      </c>
      <c r="G93" s="368">
        <v>1.73</v>
      </c>
      <c r="H93" s="368">
        <v>2.31</v>
      </c>
      <c r="I93" s="368">
        <v>27720</v>
      </c>
      <c r="J93" s="354">
        <v>1.1593141232827864E-3</v>
      </c>
    </row>
    <row r="94" spans="1:10" s="346" customFormat="1" ht="30" x14ac:dyDescent="0.2">
      <c r="A94" s="351" t="s">
        <v>630</v>
      </c>
      <c r="B94" s="352" t="s">
        <v>251</v>
      </c>
      <c r="C94" s="351" t="s">
        <v>36</v>
      </c>
      <c r="D94" s="351" t="s">
        <v>252</v>
      </c>
      <c r="E94" s="353" t="s">
        <v>35</v>
      </c>
      <c r="F94" s="352">
        <v>6</v>
      </c>
      <c r="G94" s="368">
        <v>12.51</v>
      </c>
      <c r="H94" s="368">
        <v>16.75</v>
      </c>
      <c r="I94" s="368">
        <v>100.5</v>
      </c>
      <c r="J94" s="354">
        <v>4.2031410313823963E-6</v>
      </c>
    </row>
    <row r="95" spans="1:10" s="346" customFormat="1" ht="30" x14ac:dyDescent="0.2">
      <c r="A95" s="351" t="s">
        <v>631</v>
      </c>
      <c r="B95" s="352" t="s">
        <v>245</v>
      </c>
      <c r="C95" s="351" t="s">
        <v>186</v>
      </c>
      <c r="D95" s="351" t="s">
        <v>158</v>
      </c>
      <c r="E95" s="353" t="s">
        <v>33</v>
      </c>
      <c r="F95" s="352">
        <v>6</v>
      </c>
      <c r="G95" s="368">
        <v>117.96</v>
      </c>
      <c r="H95" s="368">
        <v>157.96</v>
      </c>
      <c r="I95" s="368">
        <v>947.76</v>
      </c>
      <c r="J95" s="354">
        <v>3.9637501929382884E-5</v>
      </c>
    </row>
    <row r="96" spans="1:10" s="346" customFormat="1" ht="30" x14ac:dyDescent="0.2">
      <c r="A96" s="351" t="s">
        <v>632</v>
      </c>
      <c r="B96" s="352" t="s">
        <v>247</v>
      </c>
      <c r="C96" s="351" t="s">
        <v>36</v>
      </c>
      <c r="D96" s="351" t="s">
        <v>248</v>
      </c>
      <c r="E96" s="353" t="s">
        <v>1</v>
      </c>
      <c r="F96" s="352">
        <v>60</v>
      </c>
      <c r="G96" s="368">
        <v>2.93</v>
      </c>
      <c r="H96" s="368">
        <v>3.92</v>
      </c>
      <c r="I96" s="368">
        <v>235.2</v>
      </c>
      <c r="J96" s="354">
        <v>9.8366046823993996E-6</v>
      </c>
    </row>
    <row r="97" spans="1:14" s="346" customFormat="1" ht="45" x14ac:dyDescent="0.2">
      <c r="A97" s="351" t="s">
        <v>633</v>
      </c>
      <c r="B97" s="352" t="s">
        <v>584</v>
      </c>
      <c r="C97" s="351" t="s">
        <v>36</v>
      </c>
      <c r="D97" s="351" t="s">
        <v>585</v>
      </c>
      <c r="E97" s="353" t="s">
        <v>37</v>
      </c>
      <c r="F97" s="352">
        <v>1200</v>
      </c>
      <c r="G97" s="368">
        <v>50.26</v>
      </c>
      <c r="H97" s="368">
        <v>67.3</v>
      </c>
      <c r="I97" s="368">
        <v>80760</v>
      </c>
      <c r="J97" s="354">
        <v>3.3775688526810179E-3</v>
      </c>
    </row>
    <row r="98" spans="1:14" s="346" customFormat="1" x14ac:dyDescent="0.2">
      <c r="A98" s="355"/>
      <c r="B98" s="355"/>
      <c r="C98" s="355"/>
      <c r="D98" s="355"/>
      <c r="E98" s="355"/>
      <c r="F98" s="355"/>
      <c r="G98" s="355"/>
      <c r="H98" s="355"/>
      <c r="I98" s="355"/>
      <c r="J98" s="355"/>
    </row>
    <row r="99" spans="1:14" s="346" customFormat="1" ht="31.5" x14ac:dyDescent="0.2">
      <c r="A99" s="356"/>
      <c r="B99" s="356"/>
      <c r="C99" s="356"/>
      <c r="D99" s="357"/>
      <c r="E99" s="358"/>
      <c r="F99" s="359" t="s">
        <v>283</v>
      </c>
      <c r="G99" s="359"/>
      <c r="H99" s="369">
        <v>17860183.82</v>
      </c>
      <c r="I99" s="359"/>
      <c r="J99" s="359"/>
    </row>
    <row r="100" spans="1:14" s="346" customFormat="1" ht="15.75" x14ac:dyDescent="0.2">
      <c r="A100" s="356"/>
      <c r="B100" s="356"/>
      <c r="C100" s="356"/>
      <c r="D100" s="357"/>
      <c r="E100" s="358"/>
      <c r="F100" s="359" t="s">
        <v>284</v>
      </c>
      <c r="G100" s="359"/>
      <c r="H100" s="369">
        <v>6050505.6500000004</v>
      </c>
      <c r="I100" s="359"/>
      <c r="J100" s="359"/>
    </row>
    <row r="101" spans="1:14" s="346" customFormat="1" ht="15.75" x14ac:dyDescent="0.2">
      <c r="A101" s="356"/>
      <c r="B101" s="356"/>
      <c r="C101" s="356"/>
      <c r="D101" s="357"/>
      <c r="E101" s="358"/>
      <c r="F101" s="359" t="s">
        <v>285</v>
      </c>
      <c r="G101" s="359"/>
      <c r="H101" s="369">
        <v>23910689.469999999</v>
      </c>
      <c r="I101" s="359"/>
      <c r="J101" s="359"/>
    </row>
    <row r="102" spans="1:14" s="171" customFormat="1" ht="64.5" customHeight="1" x14ac:dyDescent="0.2">
      <c r="A102" s="360"/>
      <c r="B102" s="360"/>
      <c r="C102" s="361"/>
      <c r="D102" s="361"/>
      <c r="E102" s="361"/>
      <c r="F102" s="362"/>
      <c r="G102" s="363"/>
      <c r="H102" s="364"/>
      <c r="I102" s="362"/>
      <c r="J102" s="4"/>
      <c r="K102" s="4"/>
      <c r="L102" s="4"/>
      <c r="M102" s="334"/>
      <c r="N102" s="335"/>
    </row>
    <row r="103" spans="1:14" s="93" customFormat="1" ht="14.25" x14ac:dyDescent="0.2">
      <c r="A103" s="111"/>
      <c r="B103" s="111"/>
      <c r="C103" s="98"/>
      <c r="D103" s="98"/>
      <c r="E103" s="98"/>
      <c r="F103" s="102"/>
      <c r="G103" s="99"/>
      <c r="H103" s="101"/>
      <c r="I103" s="102"/>
      <c r="J103" s="7"/>
      <c r="K103" s="7"/>
      <c r="L103" s="7"/>
      <c r="M103" s="340"/>
      <c r="N103" s="341"/>
    </row>
    <row r="104" spans="1:14" ht="25.9" customHeight="1" x14ac:dyDescent="0.2">
      <c r="B104" s="254" t="s">
        <v>5</v>
      </c>
      <c r="C104" s="254"/>
      <c r="D104" s="236" t="str">
        <f>DADOS!C8</f>
        <v>Eng.ª Civil Flávia Cristina Barbosa</v>
      </c>
      <c r="E104" s="236"/>
      <c r="F104" s="236"/>
      <c r="G104" s="236"/>
      <c r="H104" s="47"/>
      <c r="I104" s="9"/>
    </row>
    <row r="105" spans="1:14" ht="18" x14ac:dyDescent="0.2">
      <c r="C105" s="10"/>
      <c r="D105" s="235" t="str">
        <f>"CREA: "&amp;DADOS!C9</f>
        <v>CREA: MG- 187.842/D</v>
      </c>
      <c r="E105" s="235"/>
      <c r="F105" s="235"/>
      <c r="G105" s="235"/>
      <c r="H105" s="108"/>
      <c r="I105" s="9"/>
    </row>
    <row r="106" spans="1:14" ht="18.75" x14ac:dyDescent="0.2">
      <c r="D106" s="88"/>
      <c r="E106" s="2"/>
      <c r="F106" s="166"/>
      <c r="G106" s="86"/>
      <c r="H106" s="3"/>
    </row>
  </sheetData>
  <mergeCells count="15">
    <mergeCell ref="A101:C101"/>
    <mergeCell ref="A1:G2"/>
    <mergeCell ref="A3:C6"/>
    <mergeCell ref="E3:G6"/>
    <mergeCell ref="D4:D6"/>
    <mergeCell ref="A8:I8"/>
    <mergeCell ref="H4:I4"/>
    <mergeCell ref="D105:G105"/>
    <mergeCell ref="A9:I9"/>
    <mergeCell ref="A7:I7"/>
    <mergeCell ref="D104:G104"/>
    <mergeCell ref="B104:C104"/>
    <mergeCell ref="A10:C10"/>
    <mergeCell ref="A99:C99"/>
    <mergeCell ref="A100:C100"/>
  </mergeCells>
  <pageMargins left="0.51181102362204722" right="0.51181102362204722" top="0.78740157480314965" bottom="0.78740157480314965" header="0.31496062992125984" footer="0.31496062992125984"/>
  <pageSetup paperSize="9" scale="67" fitToHeight="0" orientation="landscape" r:id="rId1"/>
  <headerFooter>
    <oddFooter>Página &amp;P de &amp;N</oddFooter>
  </headerFooter>
  <rowBreaks count="2" manualBreakCount="2">
    <brk id="28" max="8" man="1"/>
    <brk id="44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A1260-86CB-4E8D-A741-B0C85DE0A049}">
  <sheetPr>
    <pageSetUpPr fitToPage="1"/>
  </sheetPr>
  <dimension ref="A1:J608"/>
  <sheetViews>
    <sheetView view="pageBreakPreview" zoomScale="40" zoomScaleNormal="70" zoomScaleSheetLayoutView="40" workbookViewId="0">
      <selection activeCell="A608" sqref="A1:XFD608"/>
    </sheetView>
  </sheetViews>
  <sheetFormatPr defaultColWidth="9" defaultRowHeight="15" x14ac:dyDescent="0.2"/>
  <cols>
    <col min="1" max="1" width="11" style="112" bestFit="1" customWidth="1"/>
    <col min="2" max="2" width="15.75" style="4" bestFit="1" customWidth="1"/>
    <col min="3" max="3" width="8.75" style="4" bestFit="1" customWidth="1"/>
    <col min="4" max="4" width="66.25" style="5" customWidth="1"/>
    <col min="5" max="5" width="11" style="104" customWidth="1"/>
    <col min="6" max="6" width="12.625" style="4" customWidth="1"/>
    <col min="7" max="7" width="14.75" style="4" customWidth="1"/>
    <col min="8" max="8" width="18" style="4" bestFit="1" customWidth="1"/>
    <col min="9" max="9" width="19.25" style="4" customWidth="1"/>
    <col min="10" max="10" width="15.375" style="4" customWidth="1"/>
    <col min="11" max="16384" width="9" style="4"/>
  </cols>
  <sheetData>
    <row r="1" spans="1:10" s="25" customFormat="1" ht="21.75" customHeight="1" thickBot="1" x14ac:dyDescent="0.25">
      <c r="A1" s="301" t="s">
        <v>438</v>
      </c>
      <c r="B1" s="301"/>
      <c r="C1" s="301"/>
      <c r="D1" s="301"/>
      <c r="E1" s="301"/>
      <c r="F1" s="301"/>
      <c r="G1" s="301"/>
      <c r="H1" s="302"/>
      <c r="I1" s="30" t="s">
        <v>3</v>
      </c>
      <c r="J1" s="32" t="str">
        <f>DADOS!C2</f>
        <v>R05</v>
      </c>
    </row>
    <row r="2" spans="1:10" s="25" customFormat="1" ht="18.75" thickBot="1" x14ac:dyDescent="0.25">
      <c r="A2" s="262"/>
      <c r="B2" s="262"/>
      <c r="C2" s="262"/>
      <c r="D2" s="262"/>
      <c r="E2" s="262"/>
      <c r="F2" s="262"/>
      <c r="G2" s="262"/>
      <c r="H2" s="263"/>
      <c r="I2" s="31" t="s">
        <v>10</v>
      </c>
      <c r="J2" s="46">
        <f ca="1">DADOS!C4</f>
        <v>45040</v>
      </c>
    </row>
    <row r="3" spans="1:10" s="25" customFormat="1" ht="20.25" customHeight="1" x14ac:dyDescent="0.2">
      <c r="A3" s="268" t="s">
        <v>11</v>
      </c>
      <c r="B3" s="268"/>
      <c r="C3" s="265"/>
      <c r="D3" s="159" t="s">
        <v>12</v>
      </c>
      <c r="E3" s="214"/>
      <c r="F3" s="215"/>
      <c r="G3" s="90" t="s">
        <v>9</v>
      </c>
      <c r="H3" s="161"/>
      <c r="I3" s="90" t="s">
        <v>13</v>
      </c>
      <c r="J3" s="91"/>
    </row>
    <row r="4" spans="1:10" s="25" customFormat="1" ht="73.900000000000006" customHeight="1" thickBot="1" x14ac:dyDescent="0.25">
      <c r="A4" s="304"/>
      <c r="B4" s="304"/>
      <c r="C4" s="305"/>
      <c r="D4" s="314" t="str">
        <f>DADOS!C3</f>
        <v>MANUTENÇÃO E CONSERVAÇÃO DE LOUGRADOUROS PUBLICOS</v>
      </c>
      <c r="E4" s="315"/>
      <c r="F4" s="316"/>
      <c r="G4" s="162"/>
      <c r="H4" s="163"/>
      <c r="I4" s="298" t="str">
        <f>DADOS!C7</f>
        <v>SINAPI - 02/2023 - Minas Gerais
SICRO3 - 10/2022 - Minas Gerais
SETOP - 10/2022 - Minas Gerais
SUDECAP - 12/2022 - Minas Gerais</v>
      </c>
      <c r="J4" s="299"/>
    </row>
    <row r="5" spans="1:10" s="25" customFormat="1" ht="18" x14ac:dyDescent="0.2">
      <c r="A5" s="304"/>
      <c r="B5" s="304"/>
      <c r="C5" s="305"/>
      <c r="D5" s="314"/>
      <c r="E5" s="315"/>
      <c r="F5" s="316"/>
      <c r="G5" s="162"/>
      <c r="H5" s="163"/>
      <c r="I5" s="90" t="s">
        <v>14</v>
      </c>
      <c r="J5" s="28">
        <f>DADOS!C5</f>
        <v>0.33910000000000001</v>
      </c>
    </row>
    <row r="6" spans="1:10" s="25" customFormat="1" ht="18.75" thickBot="1" x14ac:dyDescent="0.25">
      <c r="A6" s="269"/>
      <c r="B6" s="269"/>
      <c r="C6" s="267"/>
      <c r="D6" s="270"/>
      <c r="E6" s="271"/>
      <c r="F6" s="272"/>
      <c r="G6" s="164"/>
      <c r="H6" s="165"/>
      <c r="I6" s="92" t="s">
        <v>15</v>
      </c>
      <c r="J6" s="29">
        <f>DADOS!C6</f>
        <v>0</v>
      </c>
    </row>
    <row r="7" spans="1:10" s="109" customFormat="1" ht="7.9" customHeight="1" x14ac:dyDescent="0.2">
      <c r="A7" s="276"/>
      <c r="B7" s="277"/>
      <c r="C7" s="277"/>
      <c r="D7" s="277"/>
      <c r="E7" s="277"/>
      <c r="F7" s="277"/>
      <c r="G7" s="277"/>
    </row>
    <row r="8" spans="1:10" s="25" customFormat="1" ht="27.6" customHeight="1" x14ac:dyDescent="0.2">
      <c r="A8" s="311" t="str">
        <f>A1&amp;" DE PROJETO EXECUTIVO - "&amp;D4</f>
        <v>PLANILHA ORÇAMENTÁRIA ANALÍTICA DE PROJETO EXECUTIVO - MANUTENÇÃO E CONSERVAÇÃO DE LOUGRADOUROS PUBLICOS</v>
      </c>
      <c r="B8" s="312"/>
      <c r="C8" s="312"/>
      <c r="D8" s="312"/>
      <c r="E8" s="312"/>
      <c r="F8" s="312"/>
      <c r="G8" s="312"/>
      <c r="H8" s="312"/>
      <c r="I8" s="312"/>
      <c r="J8" s="313"/>
    </row>
    <row r="9" spans="1:10" s="63" customFormat="1" ht="24" customHeight="1" x14ac:dyDescent="0.2">
      <c r="A9" s="227" t="s">
        <v>34</v>
      </c>
      <c r="B9" s="227"/>
      <c r="C9" s="227"/>
      <c r="D9" s="227" t="s">
        <v>439</v>
      </c>
      <c r="E9" s="227"/>
      <c r="F9" s="307"/>
      <c r="G9" s="307"/>
      <c r="H9" s="195"/>
      <c r="I9" s="227"/>
      <c r="J9" s="196">
        <v>1120542.1200000001</v>
      </c>
    </row>
    <row r="10" spans="1:10" s="63" customFormat="1" ht="18" customHeight="1" x14ac:dyDescent="0.2">
      <c r="A10" s="222" t="s">
        <v>267</v>
      </c>
      <c r="B10" s="199" t="s">
        <v>21</v>
      </c>
      <c r="C10" s="222" t="s">
        <v>22</v>
      </c>
      <c r="D10" s="222" t="s">
        <v>23</v>
      </c>
      <c r="E10" s="308" t="s">
        <v>515</v>
      </c>
      <c r="F10" s="308"/>
      <c r="G10" s="200" t="s">
        <v>287</v>
      </c>
      <c r="H10" s="199" t="s">
        <v>288</v>
      </c>
      <c r="I10" s="199" t="s">
        <v>289</v>
      </c>
      <c r="J10" s="199" t="s">
        <v>0</v>
      </c>
    </row>
    <row r="11" spans="1:10" s="63" customFormat="1" ht="24" customHeight="1" x14ac:dyDescent="0.2">
      <c r="A11" s="223" t="s">
        <v>516</v>
      </c>
      <c r="B11" s="192" t="s">
        <v>485</v>
      </c>
      <c r="C11" s="223" t="s">
        <v>186</v>
      </c>
      <c r="D11" s="223" t="s">
        <v>486</v>
      </c>
      <c r="E11" s="309" t="s">
        <v>487</v>
      </c>
      <c r="F11" s="309"/>
      <c r="G11" s="193" t="s">
        <v>47</v>
      </c>
      <c r="H11" s="201">
        <v>1</v>
      </c>
      <c r="I11" s="197">
        <v>19811.82</v>
      </c>
      <c r="J11" s="197">
        <v>19811.82</v>
      </c>
    </row>
    <row r="12" spans="1:10" s="63" customFormat="1" ht="26.1" customHeight="1" x14ac:dyDescent="0.2">
      <c r="A12" s="224" t="s">
        <v>517</v>
      </c>
      <c r="B12" s="202" t="s">
        <v>518</v>
      </c>
      <c r="C12" s="224" t="s">
        <v>36</v>
      </c>
      <c r="D12" s="224" t="s">
        <v>519</v>
      </c>
      <c r="E12" s="310" t="s">
        <v>181</v>
      </c>
      <c r="F12" s="310"/>
      <c r="G12" s="203" t="s">
        <v>48</v>
      </c>
      <c r="H12" s="204">
        <v>1</v>
      </c>
      <c r="I12" s="205">
        <v>19811.82</v>
      </c>
      <c r="J12" s="205">
        <v>19811.82</v>
      </c>
    </row>
    <row r="13" spans="1:10" s="63" customFormat="1" ht="25.5" x14ac:dyDescent="0.2">
      <c r="A13" s="221"/>
      <c r="B13" s="221"/>
      <c r="C13" s="221"/>
      <c r="D13" s="221"/>
      <c r="E13" s="221" t="s">
        <v>520</v>
      </c>
      <c r="F13" s="206">
        <v>19447.38</v>
      </c>
      <c r="G13" s="221" t="s">
        <v>521</v>
      </c>
      <c r="H13" s="206">
        <v>0</v>
      </c>
      <c r="I13" s="221" t="s">
        <v>522</v>
      </c>
      <c r="J13" s="206">
        <v>19447.38</v>
      </c>
    </row>
    <row r="14" spans="1:10" s="63" customFormat="1" ht="25.5" x14ac:dyDescent="0.2">
      <c r="A14" s="221"/>
      <c r="B14" s="221"/>
      <c r="C14" s="221"/>
      <c r="D14" s="221"/>
      <c r="E14" s="221" t="s">
        <v>523</v>
      </c>
      <c r="F14" s="206">
        <v>6718.18</v>
      </c>
      <c r="G14" s="221"/>
      <c r="H14" s="317" t="s">
        <v>524</v>
      </c>
      <c r="I14" s="317"/>
      <c r="J14" s="206">
        <v>26530</v>
      </c>
    </row>
    <row r="15" spans="1:10" s="63" customFormat="1" ht="30" customHeight="1" thickBot="1" x14ac:dyDescent="0.25">
      <c r="A15" s="220"/>
      <c r="B15" s="220"/>
      <c r="C15" s="220"/>
      <c r="D15" s="220"/>
      <c r="E15" s="220"/>
      <c r="F15" s="220"/>
      <c r="G15" s="220" t="s">
        <v>525</v>
      </c>
      <c r="H15" s="207">
        <v>12</v>
      </c>
      <c r="I15" s="220" t="s">
        <v>526</v>
      </c>
      <c r="J15" s="194">
        <v>318360</v>
      </c>
    </row>
    <row r="16" spans="1:10" s="63" customFormat="1" ht="0.95" customHeight="1" thickTop="1" x14ac:dyDescent="0.2">
      <c r="A16" s="208"/>
      <c r="B16" s="208"/>
      <c r="C16" s="208"/>
      <c r="D16" s="208"/>
      <c r="E16" s="208"/>
      <c r="F16" s="208"/>
      <c r="G16" s="208"/>
      <c r="H16" s="208"/>
      <c r="I16" s="208"/>
      <c r="J16" s="208"/>
    </row>
    <row r="17" spans="1:10" s="63" customFormat="1" ht="18" customHeight="1" x14ac:dyDescent="0.2">
      <c r="A17" s="222" t="s">
        <v>507</v>
      </c>
      <c r="B17" s="199" t="s">
        <v>21</v>
      </c>
      <c r="C17" s="222" t="s">
        <v>22</v>
      </c>
      <c r="D17" s="222" t="s">
        <v>23</v>
      </c>
      <c r="E17" s="308" t="s">
        <v>515</v>
      </c>
      <c r="F17" s="308"/>
      <c r="G17" s="200" t="s">
        <v>287</v>
      </c>
      <c r="H17" s="199" t="s">
        <v>288</v>
      </c>
      <c r="I17" s="199" t="s">
        <v>289</v>
      </c>
      <c r="J17" s="199" t="s">
        <v>0</v>
      </c>
    </row>
    <row r="18" spans="1:10" s="63" customFormat="1" ht="26.1" customHeight="1" x14ac:dyDescent="0.2">
      <c r="A18" s="223" t="s">
        <v>516</v>
      </c>
      <c r="B18" s="192" t="s">
        <v>492</v>
      </c>
      <c r="C18" s="223" t="s">
        <v>36</v>
      </c>
      <c r="D18" s="223" t="s">
        <v>493</v>
      </c>
      <c r="E18" s="309" t="s">
        <v>181</v>
      </c>
      <c r="F18" s="309"/>
      <c r="G18" s="193" t="s">
        <v>48</v>
      </c>
      <c r="H18" s="201">
        <v>1</v>
      </c>
      <c r="I18" s="197">
        <v>6684.5</v>
      </c>
      <c r="J18" s="197">
        <v>6684.5</v>
      </c>
    </row>
    <row r="19" spans="1:10" s="63" customFormat="1" ht="26.1" customHeight="1" x14ac:dyDescent="0.2">
      <c r="A19" s="224" t="s">
        <v>517</v>
      </c>
      <c r="B19" s="202" t="s">
        <v>527</v>
      </c>
      <c r="C19" s="224" t="s">
        <v>36</v>
      </c>
      <c r="D19" s="224" t="s">
        <v>528</v>
      </c>
      <c r="E19" s="310" t="s">
        <v>181</v>
      </c>
      <c r="F19" s="310"/>
      <c r="G19" s="203" t="s">
        <v>48</v>
      </c>
      <c r="H19" s="204">
        <v>1</v>
      </c>
      <c r="I19" s="205">
        <v>88.27</v>
      </c>
      <c r="J19" s="205">
        <v>88.27</v>
      </c>
    </row>
    <row r="20" spans="1:10" s="63" customFormat="1" ht="24" customHeight="1" x14ac:dyDescent="0.2">
      <c r="A20" s="225" t="s">
        <v>529</v>
      </c>
      <c r="B20" s="209" t="s">
        <v>290</v>
      </c>
      <c r="C20" s="225" t="s">
        <v>36</v>
      </c>
      <c r="D20" s="225" t="s">
        <v>291</v>
      </c>
      <c r="E20" s="300" t="s">
        <v>185</v>
      </c>
      <c r="F20" s="300"/>
      <c r="G20" s="210" t="s">
        <v>48</v>
      </c>
      <c r="H20" s="211">
        <v>1</v>
      </c>
      <c r="I20" s="212">
        <v>215.56</v>
      </c>
      <c r="J20" s="212">
        <v>215.56</v>
      </c>
    </row>
    <row r="21" spans="1:10" s="63" customFormat="1" ht="24" customHeight="1" x14ac:dyDescent="0.2">
      <c r="A21" s="225" t="s">
        <v>529</v>
      </c>
      <c r="B21" s="209" t="s">
        <v>292</v>
      </c>
      <c r="C21" s="225" t="s">
        <v>36</v>
      </c>
      <c r="D21" s="225" t="s">
        <v>293</v>
      </c>
      <c r="E21" s="300" t="s">
        <v>185</v>
      </c>
      <c r="F21" s="300"/>
      <c r="G21" s="210" t="s">
        <v>48</v>
      </c>
      <c r="H21" s="211">
        <v>1</v>
      </c>
      <c r="I21" s="212">
        <v>12.89</v>
      </c>
      <c r="J21" s="212">
        <v>12.89</v>
      </c>
    </row>
    <row r="22" spans="1:10" s="63" customFormat="1" ht="24" customHeight="1" x14ac:dyDescent="0.2">
      <c r="A22" s="225" t="s">
        <v>529</v>
      </c>
      <c r="B22" s="209" t="s">
        <v>530</v>
      </c>
      <c r="C22" s="225" t="s">
        <v>36</v>
      </c>
      <c r="D22" s="225" t="s">
        <v>531</v>
      </c>
      <c r="E22" s="300" t="s">
        <v>532</v>
      </c>
      <c r="F22" s="300"/>
      <c r="G22" s="210" t="s">
        <v>48</v>
      </c>
      <c r="H22" s="211">
        <v>1</v>
      </c>
      <c r="I22" s="212">
        <v>6216.49</v>
      </c>
      <c r="J22" s="212">
        <v>6216.49</v>
      </c>
    </row>
    <row r="23" spans="1:10" s="63" customFormat="1" ht="26.1" customHeight="1" x14ac:dyDescent="0.2">
      <c r="A23" s="225" t="s">
        <v>529</v>
      </c>
      <c r="B23" s="209" t="s">
        <v>533</v>
      </c>
      <c r="C23" s="225" t="s">
        <v>36</v>
      </c>
      <c r="D23" s="225" t="s">
        <v>534</v>
      </c>
      <c r="E23" s="300" t="s">
        <v>535</v>
      </c>
      <c r="F23" s="300"/>
      <c r="G23" s="210" t="s">
        <v>48</v>
      </c>
      <c r="H23" s="211">
        <v>1</v>
      </c>
      <c r="I23" s="212">
        <v>10.6</v>
      </c>
      <c r="J23" s="212">
        <v>10.6</v>
      </c>
    </row>
    <row r="24" spans="1:10" s="63" customFormat="1" ht="26.1" customHeight="1" x14ac:dyDescent="0.2">
      <c r="A24" s="225" t="s">
        <v>529</v>
      </c>
      <c r="B24" s="209" t="s">
        <v>536</v>
      </c>
      <c r="C24" s="225" t="s">
        <v>36</v>
      </c>
      <c r="D24" s="225" t="s">
        <v>537</v>
      </c>
      <c r="E24" s="300" t="s">
        <v>535</v>
      </c>
      <c r="F24" s="300"/>
      <c r="G24" s="210" t="s">
        <v>48</v>
      </c>
      <c r="H24" s="211">
        <v>1</v>
      </c>
      <c r="I24" s="212">
        <v>140.69</v>
      </c>
      <c r="J24" s="212">
        <v>140.69</v>
      </c>
    </row>
    <row r="25" spans="1:10" s="63" customFormat="1" ht="25.5" x14ac:dyDescent="0.2">
      <c r="A25" s="221"/>
      <c r="B25" s="221"/>
      <c r="C25" s="221"/>
      <c r="D25" s="221"/>
      <c r="E25" s="221" t="s">
        <v>520</v>
      </c>
      <c r="F25" s="206">
        <v>6304.76</v>
      </c>
      <c r="G25" s="221" t="s">
        <v>521</v>
      </c>
      <c r="H25" s="206">
        <v>0</v>
      </c>
      <c r="I25" s="221" t="s">
        <v>522</v>
      </c>
      <c r="J25" s="206">
        <v>6304.76</v>
      </c>
    </row>
    <row r="26" spans="1:10" s="63" customFormat="1" ht="25.5" x14ac:dyDescent="0.2">
      <c r="A26" s="221"/>
      <c r="B26" s="221"/>
      <c r="C26" s="221"/>
      <c r="D26" s="221"/>
      <c r="E26" s="221" t="s">
        <v>523</v>
      </c>
      <c r="F26" s="206">
        <v>2266.71</v>
      </c>
      <c r="G26" s="221"/>
      <c r="H26" s="317" t="s">
        <v>524</v>
      </c>
      <c r="I26" s="317"/>
      <c r="J26" s="206">
        <v>8951.2099999999991</v>
      </c>
    </row>
    <row r="27" spans="1:10" s="63" customFormat="1" ht="30" customHeight="1" thickBot="1" x14ac:dyDescent="0.25">
      <c r="A27" s="220"/>
      <c r="B27" s="220"/>
      <c r="C27" s="220"/>
      <c r="D27" s="220"/>
      <c r="E27" s="220"/>
      <c r="F27" s="220"/>
      <c r="G27" s="220" t="s">
        <v>525</v>
      </c>
      <c r="H27" s="207">
        <v>12</v>
      </c>
      <c r="I27" s="220" t="s">
        <v>526</v>
      </c>
      <c r="J27" s="194">
        <v>107414.52</v>
      </c>
    </row>
    <row r="28" spans="1:10" s="63" customFormat="1" ht="0.95" customHeight="1" thickTop="1" x14ac:dyDescent="0.2">
      <c r="A28" s="208"/>
      <c r="B28" s="208"/>
      <c r="C28" s="208"/>
      <c r="D28" s="208"/>
      <c r="E28" s="208"/>
      <c r="F28" s="208"/>
      <c r="G28" s="208"/>
      <c r="H28" s="208"/>
      <c r="I28" s="208"/>
      <c r="J28" s="208"/>
    </row>
    <row r="29" spans="1:10" s="63" customFormat="1" ht="18" customHeight="1" x14ac:dyDescent="0.2">
      <c r="A29" s="222" t="s">
        <v>508</v>
      </c>
      <c r="B29" s="199" t="s">
        <v>21</v>
      </c>
      <c r="C29" s="222" t="s">
        <v>22</v>
      </c>
      <c r="D29" s="222" t="s">
        <v>23</v>
      </c>
      <c r="E29" s="308" t="s">
        <v>515</v>
      </c>
      <c r="F29" s="308"/>
      <c r="G29" s="200" t="s">
        <v>287</v>
      </c>
      <c r="H29" s="199" t="s">
        <v>288</v>
      </c>
      <c r="I29" s="199" t="s">
        <v>289</v>
      </c>
      <c r="J29" s="199" t="s">
        <v>0</v>
      </c>
    </row>
    <row r="30" spans="1:10" s="63" customFormat="1" ht="24" customHeight="1" x14ac:dyDescent="0.2">
      <c r="A30" s="223" t="s">
        <v>516</v>
      </c>
      <c r="B30" s="192" t="s">
        <v>502</v>
      </c>
      <c r="C30" s="223" t="s">
        <v>186</v>
      </c>
      <c r="D30" s="223" t="s">
        <v>445</v>
      </c>
      <c r="E30" s="309" t="s">
        <v>181</v>
      </c>
      <c r="F30" s="309"/>
      <c r="G30" s="193" t="s">
        <v>48</v>
      </c>
      <c r="H30" s="201">
        <v>1</v>
      </c>
      <c r="I30" s="197">
        <v>3254.59</v>
      </c>
      <c r="J30" s="197">
        <v>3254.59</v>
      </c>
    </row>
    <row r="31" spans="1:10" s="63" customFormat="1" ht="26.1" customHeight="1" x14ac:dyDescent="0.2">
      <c r="A31" s="224" t="s">
        <v>517</v>
      </c>
      <c r="B31" s="202" t="s">
        <v>538</v>
      </c>
      <c r="C31" s="224" t="s">
        <v>36</v>
      </c>
      <c r="D31" s="224" t="s">
        <v>539</v>
      </c>
      <c r="E31" s="310" t="s">
        <v>181</v>
      </c>
      <c r="F31" s="310"/>
      <c r="G31" s="203" t="s">
        <v>48</v>
      </c>
      <c r="H31" s="204">
        <v>1</v>
      </c>
      <c r="I31" s="205">
        <v>11.51</v>
      </c>
      <c r="J31" s="205">
        <v>11.51</v>
      </c>
    </row>
    <row r="32" spans="1:10" s="63" customFormat="1" ht="24" customHeight="1" x14ac:dyDescent="0.2">
      <c r="A32" s="225" t="s">
        <v>529</v>
      </c>
      <c r="B32" s="209" t="s">
        <v>290</v>
      </c>
      <c r="C32" s="225" t="s">
        <v>36</v>
      </c>
      <c r="D32" s="225" t="s">
        <v>291</v>
      </c>
      <c r="E32" s="300" t="s">
        <v>185</v>
      </c>
      <c r="F32" s="300"/>
      <c r="G32" s="210" t="s">
        <v>48</v>
      </c>
      <c r="H32" s="211">
        <v>1</v>
      </c>
      <c r="I32" s="212">
        <v>215.56</v>
      </c>
      <c r="J32" s="212">
        <v>215.56</v>
      </c>
    </row>
    <row r="33" spans="1:10" s="63" customFormat="1" ht="24" customHeight="1" x14ac:dyDescent="0.2">
      <c r="A33" s="225" t="s">
        <v>529</v>
      </c>
      <c r="B33" s="209" t="s">
        <v>292</v>
      </c>
      <c r="C33" s="225" t="s">
        <v>36</v>
      </c>
      <c r="D33" s="225" t="s">
        <v>293</v>
      </c>
      <c r="E33" s="300" t="s">
        <v>185</v>
      </c>
      <c r="F33" s="300"/>
      <c r="G33" s="210" t="s">
        <v>48</v>
      </c>
      <c r="H33" s="211">
        <v>1</v>
      </c>
      <c r="I33" s="212">
        <v>12.89</v>
      </c>
      <c r="J33" s="212">
        <v>12.89</v>
      </c>
    </row>
    <row r="34" spans="1:10" s="63" customFormat="1" ht="24" customHeight="1" x14ac:dyDescent="0.2">
      <c r="A34" s="225" t="s">
        <v>529</v>
      </c>
      <c r="B34" s="209" t="s">
        <v>540</v>
      </c>
      <c r="C34" s="225" t="s">
        <v>36</v>
      </c>
      <c r="D34" s="225" t="s">
        <v>541</v>
      </c>
      <c r="E34" s="300" t="s">
        <v>532</v>
      </c>
      <c r="F34" s="300"/>
      <c r="G34" s="210" t="s">
        <v>48</v>
      </c>
      <c r="H34" s="211">
        <v>1</v>
      </c>
      <c r="I34" s="212">
        <v>2863.34</v>
      </c>
      <c r="J34" s="212">
        <v>2863.34</v>
      </c>
    </row>
    <row r="35" spans="1:10" s="63" customFormat="1" ht="26.1" customHeight="1" x14ac:dyDescent="0.2">
      <c r="A35" s="225" t="s">
        <v>529</v>
      </c>
      <c r="B35" s="209" t="s">
        <v>533</v>
      </c>
      <c r="C35" s="225" t="s">
        <v>36</v>
      </c>
      <c r="D35" s="225" t="s">
        <v>534</v>
      </c>
      <c r="E35" s="300" t="s">
        <v>535</v>
      </c>
      <c r="F35" s="300"/>
      <c r="G35" s="210" t="s">
        <v>48</v>
      </c>
      <c r="H35" s="211">
        <v>1</v>
      </c>
      <c r="I35" s="212">
        <v>10.6</v>
      </c>
      <c r="J35" s="212">
        <v>10.6</v>
      </c>
    </row>
    <row r="36" spans="1:10" s="63" customFormat="1" ht="26.1" customHeight="1" x14ac:dyDescent="0.2">
      <c r="A36" s="225" t="s">
        <v>529</v>
      </c>
      <c r="B36" s="209" t="s">
        <v>536</v>
      </c>
      <c r="C36" s="225" t="s">
        <v>36</v>
      </c>
      <c r="D36" s="225" t="s">
        <v>537</v>
      </c>
      <c r="E36" s="300" t="s">
        <v>535</v>
      </c>
      <c r="F36" s="300"/>
      <c r="G36" s="210" t="s">
        <v>48</v>
      </c>
      <c r="H36" s="211">
        <v>1</v>
      </c>
      <c r="I36" s="212">
        <v>140.69</v>
      </c>
      <c r="J36" s="212">
        <v>140.69</v>
      </c>
    </row>
    <row r="37" spans="1:10" s="63" customFormat="1" ht="25.5" x14ac:dyDescent="0.2">
      <c r="A37" s="221"/>
      <c r="B37" s="221"/>
      <c r="C37" s="221"/>
      <c r="D37" s="221"/>
      <c r="E37" s="221" t="s">
        <v>520</v>
      </c>
      <c r="F37" s="206">
        <v>2874.85</v>
      </c>
      <c r="G37" s="221" t="s">
        <v>521</v>
      </c>
      <c r="H37" s="206">
        <v>0</v>
      </c>
      <c r="I37" s="221" t="s">
        <v>522</v>
      </c>
      <c r="J37" s="206">
        <v>2874.85</v>
      </c>
    </row>
    <row r="38" spans="1:10" s="63" customFormat="1" ht="25.5" x14ac:dyDescent="0.2">
      <c r="A38" s="221"/>
      <c r="B38" s="221"/>
      <c r="C38" s="221"/>
      <c r="D38" s="221"/>
      <c r="E38" s="221" t="s">
        <v>523</v>
      </c>
      <c r="F38" s="206">
        <v>1103.6300000000001</v>
      </c>
      <c r="G38" s="221"/>
      <c r="H38" s="317" t="s">
        <v>524</v>
      </c>
      <c r="I38" s="317"/>
      <c r="J38" s="206">
        <v>4358.22</v>
      </c>
    </row>
    <row r="39" spans="1:10" s="63" customFormat="1" ht="30" customHeight="1" thickBot="1" x14ac:dyDescent="0.25">
      <c r="A39" s="220"/>
      <c r="B39" s="220"/>
      <c r="C39" s="220"/>
      <c r="D39" s="220"/>
      <c r="E39" s="220"/>
      <c r="F39" s="220"/>
      <c r="G39" s="220" t="s">
        <v>525</v>
      </c>
      <c r="H39" s="207">
        <v>12</v>
      </c>
      <c r="I39" s="220" t="s">
        <v>526</v>
      </c>
      <c r="J39" s="194">
        <v>52298.64</v>
      </c>
    </row>
    <row r="40" spans="1:10" s="63" customFormat="1" ht="0.95" customHeight="1" thickTop="1" x14ac:dyDescent="0.2">
      <c r="A40" s="208"/>
      <c r="B40" s="208"/>
      <c r="C40" s="208"/>
      <c r="D40" s="208"/>
      <c r="E40" s="208"/>
      <c r="F40" s="208"/>
      <c r="G40" s="208"/>
      <c r="H40" s="208"/>
      <c r="I40" s="208"/>
      <c r="J40" s="208"/>
    </row>
    <row r="41" spans="1:10" s="63" customFormat="1" ht="18" customHeight="1" x14ac:dyDescent="0.2">
      <c r="A41" s="222" t="s">
        <v>509</v>
      </c>
      <c r="B41" s="199" t="s">
        <v>21</v>
      </c>
      <c r="C41" s="222" t="s">
        <v>22</v>
      </c>
      <c r="D41" s="222" t="s">
        <v>23</v>
      </c>
      <c r="E41" s="308" t="s">
        <v>515</v>
      </c>
      <c r="F41" s="308"/>
      <c r="G41" s="200" t="s">
        <v>287</v>
      </c>
      <c r="H41" s="199" t="s">
        <v>288</v>
      </c>
      <c r="I41" s="199" t="s">
        <v>289</v>
      </c>
      <c r="J41" s="199" t="s">
        <v>0</v>
      </c>
    </row>
    <row r="42" spans="1:10" s="63" customFormat="1" ht="24" customHeight="1" x14ac:dyDescent="0.2">
      <c r="A42" s="223" t="s">
        <v>516</v>
      </c>
      <c r="B42" s="192" t="s">
        <v>494</v>
      </c>
      <c r="C42" s="223" t="s">
        <v>186</v>
      </c>
      <c r="D42" s="223" t="s">
        <v>442</v>
      </c>
      <c r="E42" s="309" t="s">
        <v>181</v>
      </c>
      <c r="F42" s="309"/>
      <c r="G42" s="193" t="s">
        <v>48</v>
      </c>
      <c r="H42" s="201">
        <v>1</v>
      </c>
      <c r="I42" s="197">
        <v>6314.15</v>
      </c>
      <c r="J42" s="197">
        <v>6314.15</v>
      </c>
    </row>
    <row r="43" spans="1:10" s="63" customFormat="1" ht="26.1" customHeight="1" x14ac:dyDescent="0.2">
      <c r="A43" s="224" t="s">
        <v>517</v>
      </c>
      <c r="B43" s="202" t="s">
        <v>542</v>
      </c>
      <c r="C43" s="224" t="s">
        <v>36</v>
      </c>
      <c r="D43" s="224" t="s">
        <v>543</v>
      </c>
      <c r="E43" s="310" t="s">
        <v>181</v>
      </c>
      <c r="F43" s="310"/>
      <c r="G43" s="203" t="s">
        <v>48</v>
      </c>
      <c r="H43" s="204">
        <v>1</v>
      </c>
      <c r="I43" s="205">
        <v>38.83</v>
      </c>
      <c r="J43" s="205">
        <v>38.83</v>
      </c>
    </row>
    <row r="44" spans="1:10" s="63" customFormat="1" ht="24" customHeight="1" x14ac:dyDescent="0.2">
      <c r="A44" s="225" t="s">
        <v>529</v>
      </c>
      <c r="B44" s="209" t="s">
        <v>290</v>
      </c>
      <c r="C44" s="225" t="s">
        <v>36</v>
      </c>
      <c r="D44" s="225" t="s">
        <v>291</v>
      </c>
      <c r="E44" s="300" t="s">
        <v>185</v>
      </c>
      <c r="F44" s="300"/>
      <c r="G44" s="210" t="s">
        <v>48</v>
      </c>
      <c r="H44" s="211">
        <v>1</v>
      </c>
      <c r="I44" s="212">
        <v>215.56</v>
      </c>
      <c r="J44" s="212">
        <v>215.56</v>
      </c>
    </row>
    <row r="45" spans="1:10" s="63" customFormat="1" ht="24" customHeight="1" x14ac:dyDescent="0.2">
      <c r="A45" s="225" t="s">
        <v>529</v>
      </c>
      <c r="B45" s="209" t="s">
        <v>292</v>
      </c>
      <c r="C45" s="225" t="s">
        <v>36</v>
      </c>
      <c r="D45" s="225" t="s">
        <v>293</v>
      </c>
      <c r="E45" s="300" t="s">
        <v>185</v>
      </c>
      <c r="F45" s="300"/>
      <c r="G45" s="210" t="s">
        <v>48</v>
      </c>
      <c r="H45" s="211">
        <v>1</v>
      </c>
      <c r="I45" s="212">
        <v>12.89</v>
      </c>
      <c r="J45" s="212">
        <v>12.89</v>
      </c>
    </row>
    <row r="46" spans="1:10" s="63" customFormat="1" ht="26.1" customHeight="1" x14ac:dyDescent="0.2">
      <c r="A46" s="225" t="s">
        <v>529</v>
      </c>
      <c r="B46" s="209" t="s">
        <v>544</v>
      </c>
      <c r="C46" s="225" t="s">
        <v>36</v>
      </c>
      <c r="D46" s="225" t="s">
        <v>545</v>
      </c>
      <c r="E46" s="300" t="s">
        <v>532</v>
      </c>
      <c r="F46" s="300"/>
      <c r="G46" s="210" t="s">
        <v>48</v>
      </c>
      <c r="H46" s="211">
        <v>1</v>
      </c>
      <c r="I46" s="212">
        <v>5910.88</v>
      </c>
      <c r="J46" s="212">
        <v>5910.88</v>
      </c>
    </row>
    <row r="47" spans="1:10" s="63" customFormat="1" ht="26.1" customHeight="1" x14ac:dyDescent="0.2">
      <c r="A47" s="225" t="s">
        <v>529</v>
      </c>
      <c r="B47" s="209" t="s">
        <v>546</v>
      </c>
      <c r="C47" s="225" t="s">
        <v>36</v>
      </c>
      <c r="D47" s="225" t="s">
        <v>547</v>
      </c>
      <c r="E47" s="300" t="s">
        <v>535</v>
      </c>
      <c r="F47" s="300"/>
      <c r="G47" s="210" t="s">
        <v>48</v>
      </c>
      <c r="H47" s="211">
        <v>1</v>
      </c>
      <c r="I47" s="212">
        <v>2.54</v>
      </c>
      <c r="J47" s="212">
        <v>2.54</v>
      </c>
    </row>
    <row r="48" spans="1:10" s="63" customFormat="1" ht="26.1" customHeight="1" x14ac:dyDescent="0.2">
      <c r="A48" s="225" t="s">
        <v>529</v>
      </c>
      <c r="B48" s="209" t="s">
        <v>548</v>
      </c>
      <c r="C48" s="225" t="s">
        <v>36</v>
      </c>
      <c r="D48" s="225" t="s">
        <v>549</v>
      </c>
      <c r="E48" s="300" t="s">
        <v>535</v>
      </c>
      <c r="F48" s="300"/>
      <c r="G48" s="210" t="s">
        <v>48</v>
      </c>
      <c r="H48" s="211">
        <v>1</v>
      </c>
      <c r="I48" s="212">
        <v>133.44999999999999</v>
      </c>
      <c r="J48" s="212">
        <v>133.44999999999999</v>
      </c>
    </row>
    <row r="49" spans="1:10" s="63" customFormat="1" ht="25.5" x14ac:dyDescent="0.2">
      <c r="A49" s="221"/>
      <c r="B49" s="221"/>
      <c r="C49" s="221"/>
      <c r="D49" s="221"/>
      <c r="E49" s="221" t="s">
        <v>520</v>
      </c>
      <c r="F49" s="206">
        <v>5949.71</v>
      </c>
      <c r="G49" s="221" t="s">
        <v>521</v>
      </c>
      <c r="H49" s="206">
        <v>0</v>
      </c>
      <c r="I49" s="221" t="s">
        <v>522</v>
      </c>
      <c r="J49" s="206">
        <v>5949.71</v>
      </c>
    </row>
    <row r="50" spans="1:10" s="63" customFormat="1" ht="25.5" x14ac:dyDescent="0.2">
      <c r="A50" s="221"/>
      <c r="B50" s="221"/>
      <c r="C50" s="221"/>
      <c r="D50" s="221"/>
      <c r="E50" s="221" t="s">
        <v>523</v>
      </c>
      <c r="F50" s="206">
        <v>2141.12</v>
      </c>
      <c r="G50" s="221"/>
      <c r="H50" s="317" t="s">
        <v>524</v>
      </c>
      <c r="I50" s="317"/>
      <c r="J50" s="206">
        <v>8455.27</v>
      </c>
    </row>
    <row r="51" spans="1:10" s="63" customFormat="1" ht="30" customHeight="1" thickBot="1" x14ac:dyDescent="0.25">
      <c r="A51" s="220"/>
      <c r="B51" s="220"/>
      <c r="C51" s="220"/>
      <c r="D51" s="220"/>
      <c r="E51" s="220"/>
      <c r="F51" s="220"/>
      <c r="G51" s="220" t="s">
        <v>525</v>
      </c>
      <c r="H51" s="207">
        <v>12</v>
      </c>
      <c r="I51" s="220" t="s">
        <v>526</v>
      </c>
      <c r="J51" s="194">
        <v>101463.24</v>
      </c>
    </row>
    <row r="52" spans="1:10" s="63" customFormat="1" ht="0.95" customHeight="1" thickTop="1" x14ac:dyDescent="0.2">
      <c r="A52" s="208"/>
      <c r="B52" s="208"/>
      <c r="C52" s="208"/>
      <c r="D52" s="208"/>
      <c r="E52" s="208"/>
      <c r="F52" s="208"/>
      <c r="G52" s="208"/>
      <c r="H52" s="208"/>
      <c r="I52" s="208"/>
      <c r="J52" s="208"/>
    </row>
    <row r="53" spans="1:10" s="63" customFormat="1" ht="18" customHeight="1" x14ac:dyDescent="0.2">
      <c r="A53" s="222" t="s">
        <v>510</v>
      </c>
      <c r="B53" s="199" t="s">
        <v>21</v>
      </c>
      <c r="C53" s="222" t="s">
        <v>22</v>
      </c>
      <c r="D53" s="222" t="s">
        <v>23</v>
      </c>
      <c r="E53" s="308" t="s">
        <v>515</v>
      </c>
      <c r="F53" s="308"/>
      <c r="G53" s="200" t="s">
        <v>287</v>
      </c>
      <c r="H53" s="199" t="s">
        <v>288</v>
      </c>
      <c r="I53" s="199" t="s">
        <v>289</v>
      </c>
      <c r="J53" s="199" t="s">
        <v>0</v>
      </c>
    </row>
    <row r="54" spans="1:10" s="63" customFormat="1" ht="24" customHeight="1" x14ac:dyDescent="0.2">
      <c r="A54" s="223" t="s">
        <v>516</v>
      </c>
      <c r="B54" s="192" t="s">
        <v>500</v>
      </c>
      <c r="C54" s="223" t="s">
        <v>186</v>
      </c>
      <c r="D54" s="223" t="s">
        <v>440</v>
      </c>
      <c r="E54" s="309" t="s">
        <v>181</v>
      </c>
      <c r="F54" s="309"/>
      <c r="G54" s="193" t="s">
        <v>48</v>
      </c>
      <c r="H54" s="201">
        <v>1</v>
      </c>
      <c r="I54" s="197">
        <v>3523.02</v>
      </c>
      <c r="J54" s="197">
        <v>3523.02</v>
      </c>
    </row>
    <row r="55" spans="1:10" s="63" customFormat="1" ht="26.1" customHeight="1" x14ac:dyDescent="0.2">
      <c r="A55" s="224" t="s">
        <v>517</v>
      </c>
      <c r="B55" s="202" t="s">
        <v>550</v>
      </c>
      <c r="C55" s="224" t="s">
        <v>36</v>
      </c>
      <c r="D55" s="224" t="s">
        <v>551</v>
      </c>
      <c r="E55" s="310" t="s">
        <v>181</v>
      </c>
      <c r="F55" s="310"/>
      <c r="G55" s="203" t="s">
        <v>48</v>
      </c>
      <c r="H55" s="204">
        <v>1</v>
      </c>
      <c r="I55" s="205">
        <v>12.58</v>
      </c>
      <c r="J55" s="205">
        <v>12.58</v>
      </c>
    </row>
    <row r="56" spans="1:10" s="63" customFormat="1" ht="24" customHeight="1" x14ac:dyDescent="0.2">
      <c r="A56" s="225" t="s">
        <v>529</v>
      </c>
      <c r="B56" s="209" t="s">
        <v>552</v>
      </c>
      <c r="C56" s="225" t="s">
        <v>36</v>
      </c>
      <c r="D56" s="225" t="s">
        <v>553</v>
      </c>
      <c r="E56" s="300" t="s">
        <v>532</v>
      </c>
      <c r="F56" s="300"/>
      <c r="G56" s="210" t="s">
        <v>48</v>
      </c>
      <c r="H56" s="211">
        <v>1</v>
      </c>
      <c r="I56" s="212">
        <v>3130.7</v>
      </c>
      <c r="J56" s="212">
        <v>3130.7</v>
      </c>
    </row>
    <row r="57" spans="1:10" s="63" customFormat="1" ht="24" customHeight="1" x14ac:dyDescent="0.2">
      <c r="A57" s="225" t="s">
        <v>529</v>
      </c>
      <c r="B57" s="209" t="s">
        <v>290</v>
      </c>
      <c r="C57" s="225" t="s">
        <v>36</v>
      </c>
      <c r="D57" s="225" t="s">
        <v>291</v>
      </c>
      <c r="E57" s="300" t="s">
        <v>185</v>
      </c>
      <c r="F57" s="300"/>
      <c r="G57" s="210" t="s">
        <v>48</v>
      </c>
      <c r="H57" s="211">
        <v>1</v>
      </c>
      <c r="I57" s="212">
        <v>215.56</v>
      </c>
      <c r="J57" s="212">
        <v>215.56</v>
      </c>
    </row>
    <row r="58" spans="1:10" s="63" customFormat="1" ht="24" customHeight="1" x14ac:dyDescent="0.2">
      <c r="A58" s="225" t="s">
        <v>529</v>
      </c>
      <c r="B58" s="209" t="s">
        <v>292</v>
      </c>
      <c r="C58" s="225" t="s">
        <v>36</v>
      </c>
      <c r="D58" s="225" t="s">
        <v>293</v>
      </c>
      <c r="E58" s="300" t="s">
        <v>185</v>
      </c>
      <c r="F58" s="300"/>
      <c r="G58" s="210" t="s">
        <v>48</v>
      </c>
      <c r="H58" s="211">
        <v>1</v>
      </c>
      <c r="I58" s="212">
        <v>12.89</v>
      </c>
      <c r="J58" s="212">
        <v>12.89</v>
      </c>
    </row>
    <row r="59" spans="1:10" s="63" customFormat="1" ht="26.1" customHeight="1" x14ac:dyDescent="0.2">
      <c r="A59" s="225" t="s">
        <v>529</v>
      </c>
      <c r="B59" s="209" t="s">
        <v>533</v>
      </c>
      <c r="C59" s="225" t="s">
        <v>36</v>
      </c>
      <c r="D59" s="225" t="s">
        <v>534</v>
      </c>
      <c r="E59" s="300" t="s">
        <v>535</v>
      </c>
      <c r="F59" s="300"/>
      <c r="G59" s="210" t="s">
        <v>48</v>
      </c>
      <c r="H59" s="211">
        <v>1</v>
      </c>
      <c r="I59" s="212">
        <v>10.6</v>
      </c>
      <c r="J59" s="212">
        <v>10.6</v>
      </c>
    </row>
    <row r="60" spans="1:10" s="63" customFormat="1" ht="26.1" customHeight="1" x14ac:dyDescent="0.2">
      <c r="A60" s="225" t="s">
        <v>529</v>
      </c>
      <c r="B60" s="209" t="s">
        <v>536</v>
      </c>
      <c r="C60" s="225" t="s">
        <v>36</v>
      </c>
      <c r="D60" s="225" t="s">
        <v>537</v>
      </c>
      <c r="E60" s="300" t="s">
        <v>535</v>
      </c>
      <c r="F60" s="300"/>
      <c r="G60" s="210" t="s">
        <v>48</v>
      </c>
      <c r="H60" s="211">
        <v>1</v>
      </c>
      <c r="I60" s="212">
        <v>140.69</v>
      </c>
      <c r="J60" s="212">
        <v>140.69</v>
      </c>
    </row>
    <row r="61" spans="1:10" s="63" customFormat="1" ht="25.5" x14ac:dyDescent="0.2">
      <c r="A61" s="221"/>
      <c r="B61" s="221"/>
      <c r="C61" s="221"/>
      <c r="D61" s="221"/>
      <c r="E61" s="221" t="s">
        <v>520</v>
      </c>
      <c r="F61" s="206">
        <v>3143.28</v>
      </c>
      <c r="G61" s="221" t="s">
        <v>521</v>
      </c>
      <c r="H61" s="206">
        <v>0</v>
      </c>
      <c r="I61" s="221" t="s">
        <v>522</v>
      </c>
      <c r="J61" s="206">
        <v>3143.28</v>
      </c>
    </row>
    <row r="62" spans="1:10" s="63" customFormat="1" ht="25.5" x14ac:dyDescent="0.2">
      <c r="A62" s="221"/>
      <c r="B62" s="221"/>
      <c r="C62" s="221"/>
      <c r="D62" s="221"/>
      <c r="E62" s="221" t="s">
        <v>523</v>
      </c>
      <c r="F62" s="206">
        <v>1194.6500000000001</v>
      </c>
      <c r="G62" s="221"/>
      <c r="H62" s="317" t="s">
        <v>524</v>
      </c>
      <c r="I62" s="317"/>
      <c r="J62" s="206">
        <v>4717.67</v>
      </c>
    </row>
    <row r="63" spans="1:10" s="63" customFormat="1" ht="30" customHeight="1" thickBot="1" x14ac:dyDescent="0.25">
      <c r="A63" s="220"/>
      <c r="B63" s="220"/>
      <c r="C63" s="220"/>
      <c r="D63" s="220"/>
      <c r="E63" s="220"/>
      <c r="F63" s="220"/>
      <c r="G63" s="220" t="s">
        <v>525</v>
      </c>
      <c r="H63" s="207">
        <v>12</v>
      </c>
      <c r="I63" s="220" t="s">
        <v>526</v>
      </c>
      <c r="J63" s="194">
        <v>56612.04</v>
      </c>
    </row>
    <row r="64" spans="1:10" s="63" customFormat="1" ht="0.95" customHeight="1" thickTop="1" x14ac:dyDescent="0.2">
      <c r="A64" s="208"/>
      <c r="B64" s="208"/>
      <c r="C64" s="208"/>
      <c r="D64" s="208"/>
      <c r="E64" s="208"/>
      <c r="F64" s="208"/>
      <c r="G64" s="208"/>
      <c r="H64" s="208"/>
      <c r="I64" s="208"/>
      <c r="J64" s="208"/>
    </row>
    <row r="65" spans="1:10" s="63" customFormat="1" ht="18" customHeight="1" x14ac:dyDescent="0.2">
      <c r="A65" s="222" t="s">
        <v>511</v>
      </c>
      <c r="B65" s="199" t="s">
        <v>21</v>
      </c>
      <c r="C65" s="222" t="s">
        <v>22</v>
      </c>
      <c r="D65" s="222" t="s">
        <v>23</v>
      </c>
      <c r="E65" s="308" t="s">
        <v>515</v>
      </c>
      <c r="F65" s="308"/>
      <c r="G65" s="200" t="s">
        <v>287</v>
      </c>
      <c r="H65" s="199" t="s">
        <v>288</v>
      </c>
      <c r="I65" s="199" t="s">
        <v>289</v>
      </c>
      <c r="J65" s="199" t="s">
        <v>0</v>
      </c>
    </row>
    <row r="66" spans="1:10" s="63" customFormat="1" ht="24" customHeight="1" x14ac:dyDescent="0.2">
      <c r="A66" s="223" t="s">
        <v>516</v>
      </c>
      <c r="B66" s="192" t="s">
        <v>498</v>
      </c>
      <c r="C66" s="223" t="s">
        <v>186</v>
      </c>
      <c r="D66" s="223" t="s">
        <v>444</v>
      </c>
      <c r="E66" s="309" t="s">
        <v>181</v>
      </c>
      <c r="F66" s="309"/>
      <c r="G66" s="193" t="s">
        <v>48</v>
      </c>
      <c r="H66" s="201">
        <v>1</v>
      </c>
      <c r="I66" s="197">
        <v>4122.3500000000004</v>
      </c>
      <c r="J66" s="197">
        <v>4122.3500000000004</v>
      </c>
    </row>
    <row r="67" spans="1:10" s="63" customFormat="1" ht="26.1" customHeight="1" x14ac:dyDescent="0.2">
      <c r="A67" s="224" t="s">
        <v>517</v>
      </c>
      <c r="B67" s="202" t="s">
        <v>554</v>
      </c>
      <c r="C67" s="224" t="s">
        <v>36</v>
      </c>
      <c r="D67" s="224" t="s">
        <v>555</v>
      </c>
      <c r="E67" s="310" t="s">
        <v>181</v>
      </c>
      <c r="F67" s="310"/>
      <c r="G67" s="203" t="s">
        <v>48</v>
      </c>
      <c r="H67" s="204">
        <v>1</v>
      </c>
      <c r="I67" s="205">
        <v>29.65</v>
      </c>
      <c r="J67" s="205">
        <v>29.65</v>
      </c>
    </row>
    <row r="68" spans="1:10" s="63" customFormat="1" ht="24" customHeight="1" x14ac:dyDescent="0.2">
      <c r="A68" s="225" t="s">
        <v>529</v>
      </c>
      <c r="B68" s="209" t="s">
        <v>296</v>
      </c>
      <c r="C68" s="225" t="s">
        <v>36</v>
      </c>
      <c r="D68" s="225" t="s">
        <v>297</v>
      </c>
      <c r="E68" s="300" t="s">
        <v>185</v>
      </c>
      <c r="F68" s="300"/>
      <c r="G68" s="210" t="s">
        <v>48</v>
      </c>
      <c r="H68" s="211">
        <v>1</v>
      </c>
      <c r="I68" s="212">
        <v>135.01</v>
      </c>
      <c r="J68" s="212">
        <v>135.01</v>
      </c>
    </row>
    <row r="69" spans="1:10" s="63" customFormat="1" ht="24" customHeight="1" x14ac:dyDescent="0.2">
      <c r="A69" s="225" t="s">
        <v>529</v>
      </c>
      <c r="B69" s="209" t="s">
        <v>298</v>
      </c>
      <c r="C69" s="225" t="s">
        <v>36</v>
      </c>
      <c r="D69" s="225" t="s">
        <v>299</v>
      </c>
      <c r="E69" s="300" t="s">
        <v>185</v>
      </c>
      <c r="F69" s="300"/>
      <c r="G69" s="210" t="s">
        <v>48</v>
      </c>
      <c r="H69" s="211">
        <v>1</v>
      </c>
      <c r="I69" s="212">
        <v>319.56</v>
      </c>
      <c r="J69" s="212">
        <v>319.56</v>
      </c>
    </row>
    <row r="70" spans="1:10" s="63" customFormat="1" ht="24" customHeight="1" x14ac:dyDescent="0.2">
      <c r="A70" s="225" t="s">
        <v>529</v>
      </c>
      <c r="B70" s="209" t="s">
        <v>290</v>
      </c>
      <c r="C70" s="225" t="s">
        <v>36</v>
      </c>
      <c r="D70" s="225" t="s">
        <v>291</v>
      </c>
      <c r="E70" s="300" t="s">
        <v>185</v>
      </c>
      <c r="F70" s="300"/>
      <c r="G70" s="210" t="s">
        <v>48</v>
      </c>
      <c r="H70" s="211">
        <v>1</v>
      </c>
      <c r="I70" s="212">
        <v>215.56</v>
      </c>
      <c r="J70" s="212">
        <v>215.56</v>
      </c>
    </row>
    <row r="71" spans="1:10" s="63" customFormat="1" ht="24" customHeight="1" x14ac:dyDescent="0.2">
      <c r="A71" s="225" t="s">
        <v>529</v>
      </c>
      <c r="B71" s="209" t="s">
        <v>292</v>
      </c>
      <c r="C71" s="225" t="s">
        <v>36</v>
      </c>
      <c r="D71" s="225" t="s">
        <v>293</v>
      </c>
      <c r="E71" s="300" t="s">
        <v>185</v>
      </c>
      <c r="F71" s="300"/>
      <c r="G71" s="210" t="s">
        <v>48</v>
      </c>
      <c r="H71" s="211">
        <v>1</v>
      </c>
      <c r="I71" s="212">
        <v>12.89</v>
      </c>
      <c r="J71" s="212">
        <v>12.89</v>
      </c>
    </row>
    <row r="72" spans="1:10" s="63" customFormat="1" ht="24" customHeight="1" x14ac:dyDescent="0.2">
      <c r="A72" s="225" t="s">
        <v>529</v>
      </c>
      <c r="B72" s="209" t="s">
        <v>556</v>
      </c>
      <c r="C72" s="225" t="s">
        <v>36</v>
      </c>
      <c r="D72" s="225" t="s">
        <v>557</v>
      </c>
      <c r="E72" s="300" t="s">
        <v>532</v>
      </c>
      <c r="F72" s="300"/>
      <c r="G72" s="210" t="s">
        <v>48</v>
      </c>
      <c r="H72" s="211">
        <v>1</v>
      </c>
      <c r="I72" s="212">
        <v>3255.14</v>
      </c>
      <c r="J72" s="212">
        <v>3255.14</v>
      </c>
    </row>
    <row r="73" spans="1:10" s="63" customFormat="1" ht="26.1" customHeight="1" x14ac:dyDescent="0.2">
      <c r="A73" s="225" t="s">
        <v>529</v>
      </c>
      <c r="B73" s="209" t="s">
        <v>352</v>
      </c>
      <c r="C73" s="225" t="s">
        <v>36</v>
      </c>
      <c r="D73" s="225" t="s">
        <v>353</v>
      </c>
      <c r="E73" s="300" t="s">
        <v>535</v>
      </c>
      <c r="F73" s="300"/>
      <c r="G73" s="210" t="s">
        <v>48</v>
      </c>
      <c r="H73" s="211">
        <v>1</v>
      </c>
      <c r="I73" s="212">
        <v>0.01</v>
      </c>
      <c r="J73" s="212">
        <v>0.01</v>
      </c>
    </row>
    <row r="74" spans="1:10" s="63" customFormat="1" ht="26.1" customHeight="1" x14ac:dyDescent="0.2">
      <c r="A74" s="225" t="s">
        <v>529</v>
      </c>
      <c r="B74" s="209" t="s">
        <v>354</v>
      </c>
      <c r="C74" s="225" t="s">
        <v>36</v>
      </c>
      <c r="D74" s="225" t="s">
        <v>355</v>
      </c>
      <c r="E74" s="300" t="s">
        <v>535</v>
      </c>
      <c r="F74" s="300"/>
      <c r="G74" s="210" t="s">
        <v>48</v>
      </c>
      <c r="H74" s="211">
        <v>1</v>
      </c>
      <c r="I74" s="212">
        <v>154.53</v>
      </c>
      <c r="J74" s="212">
        <v>154.53</v>
      </c>
    </row>
    <row r="75" spans="1:10" s="63" customFormat="1" ht="25.5" x14ac:dyDescent="0.2">
      <c r="A75" s="221"/>
      <c r="B75" s="221"/>
      <c r="C75" s="221"/>
      <c r="D75" s="221"/>
      <c r="E75" s="221" t="s">
        <v>520</v>
      </c>
      <c r="F75" s="206">
        <v>3284.79</v>
      </c>
      <c r="G75" s="221" t="s">
        <v>521</v>
      </c>
      <c r="H75" s="206">
        <v>0</v>
      </c>
      <c r="I75" s="221" t="s">
        <v>522</v>
      </c>
      <c r="J75" s="206">
        <v>3284.79</v>
      </c>
    </row>
    <row r="76" spans="1:10" s="63" customFormat="1" ht="25.5" x14ac:dyDescent="0.2">
      <c r="A76" s="221"/>
      <c r="B76" s="221"/>
      <c r="C76" s="221"/>
      <c r="D76" s="221"/>
      <c r="E76" s="221" t="s">
        <v>523</v>
      </c>
      <c r="F76" s="206">
        <v>1397.88</v>
      </c>
      <c r="G76" s="221"/>
      <c r="H76" s="317" t="s">
        <v>524</v>
      </c>
      <c r="I76" s="317"/>
      <c r="J76" s="206">
        <v>5520.23</v>
      </c>
    </row>
    <row r="77" spans="1:10" s="63" customFormat="1" ht="30" customHeight="1" thickBot="1" x14ac:dyDescent="0.25">
      <c r="A77" s="220"/>
      <c r="B77" s="220"/>
      <c r="C77" s="220"/>
      <c r="D77" s="220"/>
      <c r="E77" s="220"/>
      <c r="F77" s="220"/>
      <c r="G77" s="220" t="s">
        <v>525</v>
      </c>
      <c r="H77" s="207">
        <v>12</v>
      </c>
      <c r="I77" s="220" t="s">
        <v>526</v>
      </c>
      <c r="J77" s="194">
        <v>66242.759999999995</v>
      </c>
    </row>
    <row r="78" spans="1:10" s="63" customFormat="1" ht="0.95" customHeight="1" thickTop="1" x14ac:dyDescent="0.2">
      <c r="A78" s="208"/>
      <c r="B78" s="208"/>
      <c r="C78" s="208"/>
      <c r="D78" s="208"/>
      <c r="E78" s="208"/>
      <c r="F78" s="208"/>
      <c r="G78" s="208"/>
      <c r="H78" s="208"/>
      <c r="I78" s="208"/>
      <c r="J78" s="208"/>
    </row>
    <row r="79" spans="1:10" s="63" customFormat="1" ht="18" customHeight="1" x14ac:dyDescent="0.2">
      <c r="A79" s="222" t="s">
        <v>512</v>
      </c>
      <c r="B79" s="199" t="s">
        <v>21</v>
      </c>
      <c r="C79" s="222" t="s">
        <v>22</v>
      </c>
      <c r="D79" s="222" t="s">
        <v>23</v>
      </c>
      <c r="E79" s="308" t="s">
        <v>515</v>
      </c>
      <c r="F79" s="308"/>
      <c r="G79" s="200" t="s">
        <v>287</v>
      </c>
      <c r="H79" s="199" t="s">
        <v>288</v>
      </c>
      <c r="I79" s="199" t="s">
        <v>289</v>
      </c>
      <c r="J79" s="199" t="s">
        <v>0</v>
      </c>
    </row>
    <row r="80" spans="1:10" s="63" customFormat="1" ht="24" customHeight="1" x14ac:dyDescent="0.2">
      <c r="A80" s="223" t="s">
        <v>516</v>
      </c>
      <c r="B80" s="192" t="s">
        <v>497</v>
      </c>
      <c r="C80" s="223" t="s">
        <v>186</v>
      </c>
      <c r="D80" s="223" t="s">
        <v>446</v>
      </c>
      <c r="E80" s="309" t="s">
        <v>181</v>
      </c>
      <c r="F80" s="309"/>
      <c r="G80" s="193" t="s">
        <v>47</v>
      </c>
      <c r="H80" s="201">
        <v>1</v>
      </c>
      <c r="I80" s="197">
        <v>4568.3999999999996</v>
      </c>
      <c r="J80" s="197">
        <v>4568.3999999999996</v>
      </c>
    </row>
    <row r="81" spans="1:10" s="63" customFormat="1" ht="26.1" customHeight="1" x14ac:dyDescent="0.2">
      <c r="A81" s="224" t="s">
        <v>517</v>
      </c>
      <c r="B81" s="202" t="s">
        <v>558</v>
      </c>
      <c r="C81" s="224" t="s">
        <v>36</v>
      </c>
      <c r="D81" s="224" t="s">
        <v>559</v>
      </c>
      <c r="E81" s="310" t="s">
        <v>181</v>
      </c>
      <c r="F81" s="310"/>
      <c r="G81" s="203" t="s">
        <v>38</v>
      </c>
      <c r="H81" s="204">
        <v>180</v>
      </c>
      <c r="I81" s="205">
        <v>0.1</v>
      </c>
      <c r="J81" s="205">
        <v>18</v>
      </c>
    </row>
    <row r="82" spans="1:10" s="63" customFormat="1" ht="24" customHeight="1" x14ac:dyDescent="0.2">
      <c r="A82" s="225" t="s">
        <v>529</v>
      </c>
      <c r="B82" s="209" t="s">
        <v>560</v>
      </c>
      <c r="C82" s="225" t="s">
        <v>36</v>
      </c>
      <c r="D82" s="225" t="s">
        <v>561</v>
      </c>
      <c r="E82" s="300" t="s">
        <v>562</v>
      </c>
      <c r="F82" s="300"/>
      <c r="G82" s="210" t="s">
        <v>38</v>
      </c>
      <c r="H82" s="211">
        <v>180</v>
      </c>
      <c r="I82" s="212">
        <v>1.69</v>
      </c>
      <c r="J82" s="212">
        <v>304.2</v>
      </c>
    </row>
    <row r="83" spans="1:10" s="63" customFormat="1" ht="24" customHeight="1" x14ac:dyDescent="0.2">
      <c r="A83" s="225" t="s">
        <v>529</v>
      </c>
      <c r="B83" s="209" t="s">
        <v>563</v>
      </c>
      <c r="C83" s="225" t="s">
        <v>36</v>
      </c>
      <c r="D83" s="225" t="s">
        <v>564</v>
      </c>
      <c r="E83" s="300" t="s">
        <v>214</v>
      </c>
      <c r="F83" s="300"/>
      <c r="G83" s="210" t="s">
        <v>38</v>
      </c>
      <c r="H83" s="211">
        <v>180</v>
      </c>
      <c r="I83" s="212">
        <v>0.72</v>
      </c>
      <c r="J83" s="212">
        <v>129.6</v>
      </c>
    </row>
    <row r="84" spans="1:10" s="63" customFormat="1" ht="24" customHeight="1" x14ac:dyDescent="0.2">
      <c r="A84" s="225" t="s">
        <v>529</v>
      </c>
      <c r="B84" s="209" t="s">
        <v>565</v>
      </c>
      <c r="C84" s="225" t="s">
        <v>36</v>
      </c>
      <c r="D84" s="225" t="s">
        <v>566</v>
      </c>
      <c r="E84" s="300" t="s">
        <v>562</v>
      </c>
      <c r="F84" s="300"/>
      <c r="G84" s="210" t="s">
        <v>38</v>
      </c>
      <c r="H84" s="211">
        <v>180</v>
      </c>
      <c r="I84" s="212">
        <v>1.1399999999999999</v>
      </c>
      <c r="J84" s="212">
        <v>205.2</v>
      </c>
    </row>
    <row r="85" spans="1:10" s="63" customFormat="1" ht="24" customHeight="1" x14ac:dyDescent="0.2">
      <c r="A85" s="225" t="s">
        <v>529</v>
      </c>
      <c r="B85" s="209" t="s">
        <v>567</v>
      </c>
      <c r="C85" s="225" t="s">
        <v>36</v>
      </c>
      <c r="D85" s="225" t="s">
        <v>568</v>
      </c>
      <c r="E85" s="300" t="s">
        <v>569</v>
      </c>
      <c r="F85" s="300"/>
      <c r="G85" s="210" t="s">
        <v>38</v>
      </c>
      <c r="H85" s="211">
        <v>180</v>
      </c>
      <c r="I85" s="212">
        <v>7.0000000000000007E-2</v>
      </c>
      <c r="J85" s="212">
        <v>12.6</v>
      </c>
    </row>
    <row r="86" spans="1:10" s="63" customFormat="1" ht="26.1" customHeight="1" x14ac:dyDescent="0.2">
      <c r="A86" s="225" t="s">
        <v>529</v>
      </c>
      <c r="B86" s="209" t="s">
        <v>570</v>
      </c>
      <c r="C86" s="225" t="s">
        <v>36</v>
      </c>
      <c r="D86" s="225" t="s">
        <v>571</v>
      </c>
      <c r="E86" s="300" t="s">
        <v>532</v>
      </c>
      <c r="F86" s="300"/>
      <c r="G86" s="210" t="s">
        <v>38</v>
      </c>
      <c r="H86" s="211">
        <v>180</v>
      </c>
      <c r="I86" s="212">
        <v>19.82</v>
      </c>
      <c r="J86" s="212">
        <v>3567.6</v>
      </c>
    </row>
    <row r="87" spans="1:10" s="63" customFormat="1" ht="26.1" customHeight="1" x14ac:dyDescent="0.2">
      <c r="A87" s="225" t="s">
        <v>529</v>
      </c>
      <c r="B87" s="209" t="s">
        <v>572</v>
      </c>
      <c r="C87" s="225" t="s">
        <v>36</v>
      </c>
      <c r="D87" s="225" t="s">
        <v>573</v>
      </c>
      <c r="E87" s="300" t="s">
        <v>535</v>
      </c>
      <c r="F87" s="300"/>
      <c r="G87" s="210" t="s">
        <v>38</v>
      </c>
      <c r="H87" s="211">
        <v>180</v>
      </c>
      <c r="I87" s="212">
        <v>0.59</v>
      </c>
      <c r="J87" s="212">
        <v>106.2</v>
      </c>
    </row>
    <row r="88" spans="1:10" s="63" customFormat="1" ht="26.1" customHeight="1" x14ac:dyDescent="0.2">
      <c r="A88" s="225" t="s">
        <v>529</v>
      </c>
      <c r="B88" s="209" t="s">
        <v>574</v>
      </c>
      <c r="C88" s="225" t="s">
        <v>36</v>
      </c>
      <c r="D88" s="225" t="s">
        <v>575</v>
      </c>
      <c r="E88" s="300" t="s">
        <v>535</v>
      </c>
      <c r="F88" s="300"/>
      <c r="G88" s="210" t="s">
        <v>38</v>
      </c>
      <c r="H88" s="211">
        <v>180</v>
      </c>
      <c r="I88" s="212">
        <v>1.25</v>
      </c>
      <c r="J88" s="212">
        <v>225</v>
      </c>
    </row>
    <row r="89" spans="1:10" s="63" customFormat="1" ht="25.5" x14ac:dyDescent="0.2">
      <c r="A89" s="221"/>
      <c r="B89" s="221"/>
      <c r="C89" s="221"/>
      <c r="D89" s="221"/>
      <c r="E89" s="221" t="s">
        <v>520</v>
      </c>
      <c r="F89" s="206">
        <v>3585.6</v>
      </c>
      <c r="G89" s="221" t="s">
        <v>521</v>
      </c>
      <c r="H89" s="206">
        <v>0</v>
      </c>
      <c r="I89" s="221" t="s">
        <v>522</v>
      </c>
      <c r="J89" s="206">
        <v>3585.6</v>
      </c>
    </row>
    <row r="90" spans="1:10" s="63" customFormat="1" ht="25.5" x14ac:dyDescent="0.2">
      <c r="A90" s="221"/>
      <c r="B90" s="221"/>
      <c r="C90" s="221"/>
      <c r="D90" s="221"/>
      <c r="E90" s="221" t="s">
        <v>523</v>
      </c>
      <c r="F90" s="206">
        <v>1549.14</v>
      </c>
      <c r="G90" s="221"/>
      <c r="H90" s="317" t="s">
        <v>524</v>
      </c>
      <c r="I90" s="317"/>
      <c r="J90" s="206">
        <v>6117.54</v>
      </c>
    </row>
    <row r="91" spans="1:10" s="63" customFormat="1" ht="30" customHeight="1" thickBot="1" x14ac:dyDescent="0.25">
      <c r="A91" s="220"/>
      <c r="B91" s="220"/>
      <c r="C91" s="220"/>
      <c r="D91" s="220"/>
      <c r="E91" s="220"/>
      <c r="F91" s="220"/>
      <c r="G91" s="220" t="s">
        <v>525</v>
      </c>
      <c r="H91" s="207">
        <v>24</v>
      </c>
      <c r="I91" s="220" t="s">
        <v>526</v>
      </c>
      <c r="J91" s="194">
        <v>146820.96</v>
      </c>
    </row>
    <row r="92" spans="1:10" s="63" customFormat="1" ht="0.95" customHeight="1" thickTop="1" x14ac:dyDescent="0.2">
      <c r="A92" s="208"/>
      <c r="B92" s="208"/>
      <c r="C92" s="208"/>
      <c r="D92" s="208"/>
      <c r="E92" s="208"/>
      <c r="F92" s="208"/>
      <c r="G92" s="208"/>
      <c r="H92" s="208"/>
      <c r="I92" s="208"/>
      <c r="J92" s="208"/>
    </row>
    <row r="93" spans="1:10" s="63" customFormat="1" ht="18" customHeight="1" x14ac:dyDescent="0.2">
      <c r="A93" s="222" t="s">
        <v>513</v>
      </c>
      <c r="B93" s="199" t="s">
        <v>21</v>
      </c>
      <c r="C93" s="222" t="s">
        <v>22</v>
      </c>
      <c r="D93" s="222" t="s">
        <v>23</v>
      </c>
      <c r="E93" s="308" t="s">
        <v>515</v>
      </c>
      <c r="F93" s="308"/>
      <c r="G93" s="200" t="s">
        <v>287</v>
      </c>
      <c r="H93" s="199" t="s">
        <v>288</v>
      </c>
      <c r="I93" s="199" t="s">
        <v>289</v>
      </c>
      <c r="J93" s="199" t="s">
        <v>0</v>
      </c>
    </row>
    <row r="94" spans="1:10" s="63" customFormat="1" ht="24" customHeight="1" x14ac:dyDescent="0.2">
      <c r="A94" s="223" t="s">
        <v>516</v>
      </c>
      <c r="B94" s="192" t="s">
        <v>501</v>
      </c>
      <c r="C94" s="223" t="s">
        <v>186</v>
      </c>
      <c r="D94" s="223" t="s">
        <v>447</v>
      </c>
      <c r="E94" s="309" t="s">
        <v>181</v>
      </c>
      <c r="F94" s="309"/>
      <c r="G94" s="193" t="s">
        <v>48</v>
      </c>
      <c r="H94" s="201">
        <v>1</v>
      </c>
      <c r="I94" s="197">
        <v>3517.13</v>
      </c>
      <c r="J94" s="197">
        <v>3517.13</v>
      </c>
    </row>
    <row r="95" spans="1:10" s="63" customFormat="1" ht="26.1" customHeight="1" x14ac:dyDescent="0.2">
      <c r="A95" s="224" t="s">
        <v>517</v>
      </c>
      <c r="B95" s="202" t="s">
        <v>576</v>
      </c>
      <c r="C95" s="224" t="s">
        <v>36</v>
      </c>
      <c r="D95" s="224" t="s">
        <v>577</v>
      </c>
      <c r="E95" s="310" t="s">
        <v>181</v>
      </c>
      <c r="F95" s="310"/>
      <c r="G95" s="203" t="s">
        <v>48</v>
      </c>
      <c r="H95" s="204">
        <v>1</v>
      </c>
      <c r="I95" s="205">
        <v>9.9600000000000009</v>
      </c>
      <c r="J95" s="205">
        <v>9.9600000000000009</v>
      </c>
    </row>
    <row r="96" spans="1:10" s="63" customFormat="1" ht="24" customHeight="1" x14ac:dyDescent="0.2">
      <c r="A96" s="225" t="s">
        <v>529</v>
      </c>
      <c r="B96" s="209" t="s">
        <v>296</v>
      </c>
      <c r="C96" s="225" t="s">
        <v>36</v>
      </c>
      <c r="D96" s="225" t="s">
        <v>297</v>
      </c>
      <c r="E96" s="300" t="s">
        <v>185</v>
      </c>
      <c r="F96" s="300"/>
      <c r="G96" s="210" t="s">
        <v>48</v>
      </c>
      <c r="H96" s="211">
        <v>1</v>
      </c>
      <c r="I96" s="212">
        <v>135.01</v>
      </c>
      <c r="J96" s="212">
        <v>135.01</v>
      </c>
    </row>
    <row r="97" spans="1:10" s="63" customFormat="1" ht="24" customHeight="1" x14ac:dyDescent="0.2">
      <c r="A97" s="225" t="s">
        <v>529</v>
      </c>
      <c r="B97" s="209" t="s">
        <v>298</v>
      </c>
      <c r="C97" s="225" t="s">
        <v>36</v>
      </c>
      <c r="D97" s="225" t="s">
        <v>299</v>
      </c>
      <c r="E97" s="300" t="s">
        <v>185</v>
      </c>
      <c r="F97" s="300"/>
      <c r="G97" s="210" t="s">
        <v>48</v>
      </c>
      <c r="H97" s="211">
        <v>1</v>
      </c>
      <c r="I97" s="212">
        <v>319.56</v>
      </c>
      <c r="J97" s="212">
        <v>319.56</v>
      </c>
    </row>
    <row r="98" spans="1:10" s="63" customFormat="1" ht="24" customHeight="1" x14ac:dyDescent="0.2">
      <c r="A98" s="225" t="s">
        <v>529</v>
      </c>
      <c r="B98" s="209" t="s">
        <v>290</v>
      </c>
      <c r="C98" s="225" t="s">
        <v>36</v>
      </c>
      <c r="D98" s="225" t="s">
        <v>291</v>
      </c>
      <c r="E98" s="300" t="s">
        <v>185</v>
      </c>
      <c r="F98" s="300"/>
      <c r="G98" s="210" t="s">
        <v>48</v>
      </c>
      <c r="H98" s="211">
        <v>1</v>
      </c>
      <c r="I98" s="212">
        <v>215.56</v>
      </c>
      <c r="J98" s="212">
        <v>215.56</v>
      </c>
    </row>
    <row r="99" spans="1:10" s="63" customFormat="1" ht="24" customHeight="1" x14ac:dyDescent="0.2">
      <c r="A99" s="225" t="s">
        <v>529</v>
      </c>
      <c r="B99" s="209" t="s">
        <v>292</v>
      </c>
      <c r="C99" s="225" t="s">
        <v>36</v>
      </c>
      <c r="D99" s="225" t="s">
        <v>293</v>
      </c>
      <c r="E99" s="300" t="s">
        <v>185</v>
      </c>
      <c r="F99" s="300"/>
      <c r="G99" s="210" t="s">
        <v>48</v>
      </c>
      <c r="H99" s="211">
        <v>1</v>
      </c>
      <c r="I99" s="212">
        <v>12.89</v>
      </c>
      <c r="J99" s="212">
        <v>12.89</v>
      </c>
    </row>
    <row r="100" spans="1:10" s="63" customFormat="1" ht="24" customHeight="1" x14ac:dyDescent="0.2">
      <c r="A100" s="225" t="s">
        <v>529</v>
      </c>
      <c r="B100" s="209" t="s">
        <v>578</v>
      </c>
      <c r="C100" s="225" t="s">
        <v>36</v>
      </c>
      <c r="D100" s="225" t="s">
        <v>579</v>
      </c>
      <c r="E100" s="300" t="s">
        <v>532</v>
      </c>
      <c r="F100" s="300"/>
      <c r="G100" s="210" t="s">
        <v>48</v>
      </c>
      <c r="H100" s="211">
        <v>1</v>
      </c>
      <c r="I100" s="212">
        <v>2478.0100000000002</v>
      </c>
      <c r="J100" s="212">
        <v>2478.0100000000002</v>
      </c>
    </row>
    <row r="101" spans="1:10" s="63" customFormat="1" ht="26.1" customHeight="1" x14ac:dyDescent="0.2">
      <c r="A101" s="225" t="s">
        <v>529</v>
      </c>
      <c r="B101" s="209" t="s">
        <v>300</v>
      </c>
      <c r="C101" s="225" t="s">
        <v>36</v>
      </c>
      <c r="D101" s="225" t="s">
        <v>301</v>
      </c>
      <c r="E101" s="300" t="s">
        <v>535</v>
      </c>
      <c r="F101" s="300"/>
      <c r="G101" s="210" t="s">
        <v>48</v>
      </c>
      <c r="H101" s="211">
        <v>1</v>
      </c>
      <c r="I101" s="212">
        <v>110.64</v>
      </c>
      <c r="J101" s="212">
        <v>110.64</v>
      </c>
    </row>
    <row r="102" spans="1:10" s="63" customFormat="1" ht="26.1" customHeight="1" x14ac:dyDescent="0.2">
      <c r="A102" s="225" t="s">
        <v>529</v>
      </c>
      <c r="B102" s="209" t="s">
        <v>302</v>
      </c>
      <c r="C102" s="225" t="s">
        <v>36</v>
      </c>
      <c r="D102" s="225" t="s">
        <v>303</v>
      </c>
      <c r="E102" s="300" t="s">
        <v>535</v>
      </c>
      <c r="F102" s="300"/>
      <c r="G102" s="210" t="s">
        <v>48</v>
      </c>
      <c r="H102" s="211">
        <v>1</v>
      </c>
      <c r="I102" s="212">
        <v>235.5</v>
      </c>
      <c r="J102" s="212">
        <v>235.5</v>
      </c>
    </row>
    <row r="103" spans="1:10" s="63" customFormat="1" ht="25.5" x14ac:dyDescent="0.2">
      <c r="A103" s="221"/>
      <c r="B103" s="221"/>
      <c r="C103" s="221"/>
      <c r="D103" s="221"/>
      <c r="E103" s="221" t="s">
        <v>520</v>
      </c>
      <c r="F103" s="206">
        <v>2487.9699999999998</v>
      </c>
      <c r="G103" s="221" t="s">
        <v>521</v>
      </c>
      <c r="H103" s="206">
        <v>0</v>
      </c>
      <c r="I103" s="221" t="s">
        <v>522</v>
      </c>
      <c r="J103" s="206">
        <v>2487.9699999999998</v>
      </c>
    </row>
    <row r="104" spans="1:10" s="63" customFormat="1" ht="25.5" x14ac:dyDescent="0.2">
      <c r="A104" s="221"/>
      <c r="B104" s="221"/>
      <c r="C104" s="221"/>
      <c r="D104" s="221"/>
      <c r="E104" s="221" t="s">
        <v>523</v>
      </c>
      <c r="F104" s="206">
        <v>1192.6500000000001</v>
      </c>
      <c r="G104" s="221"/>
      <c r="H104" s="317" t="s">
        <v>524</v>
      </c>
      <c r="I104" s="317"/>
      <c r="J104" s="206">
        <v>4709.78</v>
      </c>
    </row>
    <row r="105" spans="1:10" s="63" customFormat="1" ht="30" customHeight="1" thickBot="1" x14ac:dyDescent="0.25">
      <c r="A105" s="220"/>
      <c r="B105" s="220"/>
      <c r="C105" s="220"/>
      <c r="D105" s="220"/>
      <c r="E105" s="220"/>
      <c r="F105" s="220"/>
      <c r="G105" s="220" t="s">
        <v>525</v>
      </c>
      <c r="H105" s="207">
        <v>24</v>
      </c>
      <c r="I105" s="220" t="s">
        <v>526</v>
      </c>
      <c r="J105" s="194">
        <v>113034.72</v>
      </c>
    </row>
    <row r="106" spans="1:10" s="63" customFormat="1" ht="0.95" customHeight="1" thickTop="1" x14ac:dyDescent="0.2">
      <c r="A106" s="208"/>
      <c r="B106" s="208"/>
      <c r="C106" s="208"/>
      <c r="D106" s="208"/>
      <c r="E106" s="208"/>
      <c r="F106" s="208"/>
      <c r="G106" s="208"/>
      <c r="H106" s="208"/>
      <c r="I106" s="208"/>
      <c r="J106" s="208"/>
    </row>
    <row r="107" spans="1:10" s="63" customFormat="1" ht="18" customHeight="1" x14ac:dyDescent="0.2">
      <c r="A107" s="222"/>
      <c r="B107" s="199" t="s">
        <v>21</v>
      </c>
      <c r="C107" s="222" t="s">
        <v>22</v>
      </c>
      <c r="D107" s="222" t="s">
        <v>23</v>
      </c>
      <c r="E107" s="308" t="s">
        <v>515</v>
      </c>
      <c r="F107" s="308"/>
      <c r="G107" s="200" t="s">
        <v>287</v>
      </c>
      <c r="H107" s="199" t="s">
        <v>288</v>
      </c>
      <c r="I107" s="199" t="s">
        <v>289</v>
      </c>
      <c r="J107" s="199" t="s">
        <v>0</v>
      </c>
    </row>
    <row r="108" spans="1:10" s="63" customFormat="1" ht="26.1" customHeight="1" x14ac:dyDescent="0.2">
      <c r="A108" s="226" t="s">
        <v>529</v>
      </c>
      <c r="B108" s="190" t="s">
        <v>491</v>
      </c>
      <c r="C108" s="226" t="s">
        <v>186</v>
      </c>
      <c r="D108" s="226" t="s">
        <v>482</v>
      </c>
      <c r="E108" s="318" t="s">
        <v>185</v>
      </c>
      <c r="F108" s="318"/>
      <c r="G108" s="191" t="s">
        <v>47</v>
      </c>
      <c r="H108" s="213">
        <v>1</v>
      </c>
      <c r="I108" s="198">
        <v>9850.85</v>
      </c>
      <c r="J108" s="198">
        <v>9850.85</v>
      </c>
    </row>
    <row r="109" spans="1:10" s="63" customFormat="1" ht="25.5" x14ac:dyDescent="0.2">
      <c r="A109" s="221"/>
      <c r="B109" s="221"/>
      <c r="C109" s="221"/>
      <c r="D109" s="221"/>
      <c r="E109" s="221" t="s">
        <v>520</v>
      </c>
      <c r="F109" s="206">
        <v>0</v>
      </c>
      <c r="G109" s="221" t="s">
        <v>521</v>
      </c>
      <c r="H109" s="206">
        <v>0</v>
      </c>
      <c r="I109" s="221" t="s">
        <v>522</v>
      </c>
      <c r="J109" s="206">
        <v>0</v>
      </c>
    </row>
    <row r="110" spans="1:10" s="63" customFormat="1" ht="25.5" x14ac:dyDescent="0.2">
      <c r="A110" s="221"/>
      <c r="B110" s="221"/>
      <c r="C110" s="221"/>
      <c r="D110" s="221"/>
      <c r="E110" s="221" t="s">
        <v>523</v>
      </c>
      <c r="F110" s="206">
        <v>3340.42</v>
      </c>
      <c r="G110" s="221"/>
      <c r="H110" s="317" t="s">
        <v>524</v>
      </c>
      <c r="I110" s="317"/>
      <c r="J110" s="206">
        <v>13191.27</v>
      </c>
    </row>
    <row r="111" spans="1:10" s="63" customFormat="1" ht="30" customHeight="1" thickBot="1" x14ac:dyDescent="0.25">
      <c r="A111" s="220"/>
      <c r="B111" s="220"/>
      <c r="C111" s="220"/>
      <c r="D111" s="220"/>
      <c r="E111" s="220"/>
      <c r="F111" s="220"/>
      <c r="G111" s="220" t="s">
        <v>525</v>
      </c>
      <c r="H111" s="207">
        <v>12</v>
      </c>
      <c r="I111" s="220" t="s">
        <v>526</v>
      </c>
      <c r="J111" s="194">
        <v>158295.24</v>
      </c>
    </row>
    <row r="112" spans="1:10" s="63" customFormat="1" ht="0.95" customHeight="1" thickTop="1" x14ac:dyDescent="0.2">
      <c r="A112" s="208"/>
      <c r="B112" s="208"/>
      <c r="C112" s="208"/>
      <c r="D112" s="208"/>
      <c r="E112" s="208"/>
      <c r="F112" s="208"/>
      <c r="G112" s="208"/>
      <c r="H112" s="208"/>
      <c r="I112" s="208"/>
      <c r="J112" s="208"/>
    </row>
    <row r="113" spans="1:10" s="63" customFormat="1" ht="24" customHeight="1" x14ac:dyDescent="0.2">
      <c r="A113" s="227" t="s">
        <v>268</v>
      </c>
      <c r="B113" s="227"/>
      <c r="C113" s="227"/>
      <c r="D113" s="227" t="s">
        <v>72</v>
      </c>
      <c r="E113" s="227"/>
      <c r="F113" s="307"/>
      <c r="G113" s="307"/>
      <c r="H113" s="195"/>
      <c r="I113" s="227"/>
      <c r="J113" s="196">
        <v>4898238.6900000004</v>
      </c>
    </row>
    <row r="114" spans="1:10" s="63" customFormat="1" ht="24" customHeight="1" x14ac:dyDescent="0.2">
      <c r="A114" s="227" t="s">
        <v>269</v>
      </c>
      <c r="B114" s="227"/>
      <c r="C114" s="227"/>
      <c r="D114" s="227" t="s">
        <v>63</v>
      </c>
      <c r="E114" s="227"/>
      <c r="F114" s="307"/>
      <c r="G114" s="307"/>
      <c r="H114" s="195"/>
      <c r="I114" s="227"/>
      <c r="J114" s="196">
        <v>419961.24</v>
      </c>
    </row>
    <row r="115" spans="1:10" s="63" customFormat="1" ht="18" customHeight="1" x14ac:dyDescent="0.2">
      <c r="A115" s="222" t="s">
        <v>270</v>
      </c>
      <c r="B115" s="199" t="s">
        <v>21</v>
      </c>
      <c r="C115" s="222" t="s">
        <v>22</v>
      </c>
      <c r="D115" s="222" t="s">
        <v>23</v>
      </c>
      <c r="E115" s="308" t="s">
        <v>515</v>
      </c>
      <c r="F115" s="308"/>
      <c r="G115" s="200" t="s">
        <v>287</v>
      </c>
      <c r="H115" s="199" t="s">
        <v>288</v>
      </c>
      <c r="I115" s="199" t="s">
        <v>289</v>
      </c>
      <c r="J115" s="199" t="s">
        <v>0</v>
      </c>
    </row>
    <row r="116" spans="1:10" s="63" customFormat="1" ht="24" customHeight="1" x14ac:dyDescent="0.2">
      <c r="A116" s="223" t="s">
        <v>516</v>
      </c>
      <c r="B116" s="192" t="s">
        <v>338</v>
      </c>
      <c r="C116" s="223" t="s">
        <v>186</v>
      </c>
      <c r="D116" s="223" t="s">
        <v>169</v>
      </c>
      <c r="E116" s="309" t="s">
        <v>181</v>
      </c>
      <c r="F116" s="309"/>
      <c r="G116" s="193" t="s">
        <v>47</v>
      </c>
      <c r="H116" s="201">
        <v>1</v>
      </c>
      <c r="I116" s="197">
        <v>5094.9799999999996</v>
      </c>
      <c r="J116" s="197">
        <v>5094.9799999999996</v>
      </c>
    </row>
    <row r="117" spans="1:10" s="63" customFormat="1" ht="26.1" customHeight="1" x14ac:dyDescent="0.2">
      <c r="A117" s="224" t="s">
        <v>517</v>
      </c>
      <c r="B117" s="202" t="s">
        <v>294</v>
      </c>
      <c r="C117" s="224" t="s">
        <v>36</v>
      </c>
      <c r="D117" s="224" t="s">
        <v>295</v>
      </c>
      <c r="E117" s="310" t="s">
        <v>181</v>
      </c>
      <c r="F117" s="310"/>
      <c r="G117" s="203" t="s">
        <v>48</v>
      </c>
      <c r="H117" s="204">
        <v>1</v>
      </c>
      <c r="I117" s="205">
        <v>22.48</v>
      </c>
      <c r="J117" s="205">
        <v>22.48</v>
      </c>
    </row>
    <row r="118" spans="1:10" s="63" customFormat="1" ht="24" customHeight="1" x14ac:dyDescent="0.2">
      <c r="A118" s="225" t="s">
        <v>529</v>
      </c>
      <c r="B118" s="209" t="s">
        <v>296</v>
      </c>
      <c r="C118" s="225" t="s">
        <v>36</v>
      </c>
      <c r="D118" s="225" t="s">
        <v>297</v>
      </c>
      <c r="E118" s="300" t="s">
        <v>185</v>
      </c>
      <c r="F118" s="300"/>
      <c r="G118" s="210" t="s">
        <v>48</v>
      </c>
      <c r="H118" s="211">
        <v>1</v>
      </c>
      <c r="I118" s="212">
        <v>135.01</v>
      </c>
      <c r="J118" s="212">
        <v>135.01</v>
      </c>
    </row>
    <row r="119" spans="1:10" s="63" customFormat="1" ht="24" customHeight="1" x14ac:dyDescent="0.2">
      <c r="A119" s="225" t="s">
        <v>529</v>
      </c>
      <c r="B119" s="209" t="s">
        <v>290</v>
      </c>
      <c r="C119" s="225" t="s">
        <v>36</v>
      </c>
      <c r="D119" s="225" t="s">
        <v>291</v>
      </c>
      <c r="E119" s="300" t="s">
        <v>185</v>
      </c>
      <c r="F119" s="300"/>
      <c r="G119" s="210" t="s">
        <v>48</v>
      </c>
      <c r="H119" s="211">
        <v>1</v>
      </c>
      <c r="I119" s="212">
        <v>215.56</v>
      </c>
      <c r="J119" s="212">
        <v>215.56</v>
      </c>
    </row>
    <row r="120" spans="1:10" s="63" customFormat="1" ht="24" customHeight="1" x14ac:dyDescent="0.2">
      <c r="A120" s="225" t="s">
        <v>529</v>
      </c>
      <c r="B120" s="209" t="s">
        <v>292</v>
      </c>
      <c r="C120" s="225" t="s">
        <v>36</v>
      </c>
      <c r="D120" s="225" t="s">
        <v>293</v>
      </c>
      <c r="E120" s="300" t="s">
        <v>185</v>
      </c>
      <c r="F120" s="300"/>
      <c r="G120" s="210" t="s">
        <v>48</v>
      </c>
      <c r="H120" s="211">
        <v>1</v>
      </c>
      <c r="I120" s="212">
        <v>12.89</v>
      </c>
      <c r="J120" s="212">
        <v>12.89</v>
      </c>
    </row>
    <row r="121" spans="1:10" s="63" customFormat="1" ht="26.1" customHeight="1" x14ac:dyDescent="0.2">
      <c r="A121" s="225" t="s">
        <v>529</v>
      </c>
      <c r="B121" s="209" t="s">
        <v>300</v>
      </c>
      <c r="C121" s="225" t="s">
        <v>36</v>
      </c>
      <c r="D121" s="225" t="s">
        <v>301</v>
      </c>
      <c r="E121" s="300" t="s">
        <v>535</v>
      </c>
      <c r="F121" s="300"/>
      <c r="G121" s="210" t="s">
        <v>48</v>
      </c>
      <c r="H121" s="211">
        <v>1</v>
      </c>
      <c r="I121" s="212">
        <v>110.64</v>
      </c>
      <c r="J121" s="212">
        <v>110.64</v>
      </c>
    </row>
    <row r="122" spans="1:10" s="63" customFormat="1" ht="26.1" customHeight="1" x14ac:dyDescent="0.2">
      <c r="A122" s="225" t="s">
        <v>529</v>
      </c>
      <c r="B122" s="209" t="s">
        <v>302</v>
      </c>
      <c r="C122" s="225" t="s">
        <v>36</v>
      </c>
      <c r="D122" s="225" t="s">
        <v>303</v>
      </c>
      <c r="E122" s="300" t="s">
        <v>535</v>
      </c>
      <c r="F122" s="300"/>
      <c r="G122" s="210" t="s">
        <v>48</v>
      </c>
      <c r="H122" s="211">
        <v>1</v>
      </c>
      <c r="I122" s="212">
        <v>235.5</v>
      </c>
      <c r="J122" s="212">
        <v>235.5</v>
      </c>
    </row>
    <row r="123" spans="1:10" s="63" customFormat="1" ht="24" customHeight="1" x14ac:dyDescent="0.2">
      <c r="A123" s="225" t="s">
        <v>529</v>
      </c>
      <c r="B123" s="209" t="s">
        <v>348</v>
      </c>
      <c r="C123" s="225" t="s">
        <v>186</v>
      </c>
      <c r="D123" s="225" t="s">
        <v>169</v>
      </c>
      <c r="E123" s="300" t="s">
        <v>214</v>
      </c>
      <c r="F123" s="300"/>
      <c r="G123" s="210" t="s">
        <v>47</v>
      </c>
      <c r="H123" s="211">
        <v>1</v>
      </c>
      <c r="I123" s="212">
        <v>4362.8999999999996</v>
      </c>
      <c r="J123" s="212">
        <v>4362.8999999999996</v>
      </c>
    </row>
    <row r="124" spans="1:10" s="63" customFormat="1" ht="25.5" x14ac:dyDescent="0.2">
      <c r="A124" s="221"/>
      <c r="B124" s="221"/>
      <c r="C124" s="221"/>
      <c r="D124" s="221"/>
      <c r="E124" s="221" t="s">
        <v>520</v>
      </c>
      <c r="F124" s="206">
        <v>22.48</v>
      </c>
      <c r="G124" s="221" t="s">
        <v>521</v>
      </c>
      <c r="H124" s="206">
        <v>0</v>
      </c>
      <c r="I124" s="221" t="s">
        <v>522</v>
      </c>
      <c r="J124" s="206">
        <v>22.48</v>
      </c>
    </row>
    <row r="125" spans="1:10" s="63" customFormat="1" ht="25.5" x14ac:dyDescent="0.2">
      <c r="A125" s="221"/>
      <c r="B125" s="221"/>
      <c r="C125" s="221"/>
      <c r="D125" s="221"/>
      <c r="E125" s="221" t="s">
        <v>523</v>
      </c>
      <c r="F125" s="206">
        <v>1727.7</v>
      </c>
      <c r="G125" s="221"/>
      <c r="H125" s="317" t="s">
        <v>524</v>
      </c>
      <c r="I125" s="317"/>
      <c r="J125" s="206">
        <v>6822.68</v>
      </c>
    </row>
    <row r="126" spans="1:10" s="63" customFormat="1" ht="30" customHeight="1" thickBot="1" x14ac:dyDescent="0.25">
      <c r="A126" s="220"/>
      <c r="B126" s="220"/>
      <c r="C126" s="220"/>
      <c r="D126" s="220"/>
      <c r="E126" s="220"/>
      <c r="F126" s="220"/>
      <c r="G126" s="220" t="s">
        <v>525</v>
      </c>
      <c r="H126" s="207">
        <v>12</v>
      </c>
      <c r="I126" s="220" t="s">
        <v>526</v>
      </c>
      <c r="J126" s="194">
        <v>81872.160000000003</v>
      </c>
    </row>
    <row r="127" spans="1:10" s="63" customFormat="1" ht="0.95" customHeight="1" thickTop="1" x14ac:dyDescent="0.2">
      <c r="A127" s="208"/>
      <c r="B127" s="208"/>
      <c r="C127" s="208"/>
      <c r="D127" s="208"/>
      <c r="E127" s="208"/>
      <c r="F127" s="208"/>
      <c r="G127" s="208"/>
      <c r="H127" s="208"/>
      <c r="I127" s="208"/>
      <c r="J127" s="208"/>
    </row>
    <row r="128" spans="1:10" s="63" customFormat="1" ht="18" customHeight="1" x14ac:dyDescent="0.2">
      <c r="A128" s="222" t="s">
        <v>271</v>
      </c>
      <c r="B128" s="199" t="s">
        <v>21</v>
      </c>
      <c r="C128" s="222" t="s">
        <v>22</v>
      </c>
      <c r="D128" s="222" t="s">
        <v>23</v>
      </c>
      <c r="E128" s="308" t="s">
        <v>515</v>
      </c>
      <c r="F128" s="308"/>
      <c r="G128" s="200" t="s">
        <v>287</v>
      </c>
      <c r="H128" s="199" t="s">
        <v>288</v>
      </c>
      <c r="I128" s="199" t="s">
        <v>289</v>
      </c>
      <c r="J128" s="199" t="s">
        <v>0</v>
      </c>
    </row>
    <row r="129" spans="1:10" s="63" customFormat="1" ht="24" customHeight="1" x14ac:dyDescent="0.2">
      <c r="A129" s="223" t="s">
        <v>516</v>
      </c>
      <c r="B129" s="192" t="s">
        <v>339</v>
      </c>
      <c r="C129" s="223" t="s">
        <v>186</v>
      </c>
      <c r="D129" s="223" t="s">
        <v>321</v>
      </c>
      <c r="E129" s="309" t="s">
        <v>181</v>
      </c>
      <c r="F129" s="309"/>
      <c r="G129" s="193" t="s">
        <v>47</v>
      </c>
      <c r="H129" s="201">
        <v>1</v>
      </c>
      <c r="I129" s="197">
        <v>5062.08</v>
      </c>
      <c r="J129" s="197">
        <v>5062.08</v>
      </c>
    </row>
    <row r="130" spans="1:10" s="63" customFormat="1" ht="26.1" customHeight="1" x14ac:dyDescent="0.2">
      <c r="A130" s="224" t="s">
        <v>517</v>
      </c>
      <c r="B130" s="202" t="s">
        <v>294</v>
      </c>
      <c r="C130" s="224" t="s">
        <v>36</v>
      </c>
      <c r="D130" s="224" t="s">
        <v>295</v>
      </c>
      <c r="E130" s="310" t="s">
        <v>181</v>
      </c>
      <c r="F130" s="310"/>
      <c r="G130" s="203" t="s">
        <v>48</v>
      </c>
      <c r="H130" s="204">
        <v>1</v>
      </c>
      <c r="I130" s="205">
        <v>22.48</v>
      </c>
      <c r="J130" s="205">
        <v>22.48</v>
      </c>
    </row>
    <row r="131" spans="1:10" s="63" customFormat="1" ht="24" customHeight="1" x14ac:dyDescent="0.2">
      <c r="A131" s="225" t="s">
        <v>529</v>
      </c>
      <c r="B131" s="209" t="s">
        <v>296</v>
      </c>
      <c r="C131" s="225" t="s">
        <v>36</v>
      </c>
      <c r="D131" s="225" t="s">
        <v>297</v>
      </c>
      <c r="E131" s="300" t="s">
        <v>185</v>
      </c>
      <c r="F131" s="300"/>
      <c r="G131" s="210" t="s">
        <v>48</v>
      </c>
      <c r="H131" s="211">
        <v>1</v>
      </c>
      <c r="I131" s="212">
        <v>135.01</v>
      </c>
      <c r="J131" s="212">
        <v>135.01</v>
      </c>
    </row>
    <row r="132" spans="1:10" s="63" customFormat="1" ht="24" customHeight="1" x14ac:dyDescent="0.2">
      <c r="A132" s="225" t="s">
        <v>529</v>
      </c>
      <c r="B132" s="209" t="s">
        <v>290</v>
      </c>
      <c r="C132" s="225" t="s">
        <v>36</v>
      </c>
      <c r="D132" s="225" t="s">
        <v>291</v>
      </c>
      <c r="E132" s="300" t="s">
        <v>185</v>
      </c>
      <c r="F132" s="300"/>
      <c r="G132" s="210" t="s">
        <v>48</v>
      </c>
      <c r="H132" s="211">
        <v>1</v>
      </c>
      <c r="I132" s="212">
        <v>215.56</v>
      </c>
      <c r="J132" s="212">
        <v>215.56</v>
      </c>
    </row>
    <row r="133" spans="1:10" s="63" customFormat="1" ht="24" customHeight="1" x14ac:dyDescent="0.2">
      <c r="A133" s="225" t="s">
        <v>529</v>
      </c>
      <c r="B133" s="209" t="s">
        <v>292</v>
      </c>
      <c r="C133" s="225" t="s">
        <v>36</v>
      </c>
      <c r="D133" s="225" t="s">
        <v>293</v>
      </c>
      <c r="E133" s="300" t="s">
        <v>185</v>
      </c>
      <c r="F133" s="300"/>
      <c r="G133" s="210" t="s">
        <v>48</v>
      </c>
      <c r="H133" s="211">
        <v>1</v>
      </c>
      <c r="I133" s="212">
        <v>12.89</v>
      </c>
      <c r="J133" s="212">
        <v>12.89</v>
      </c>
    </row>
    <row r="134" spans="1:10" s="63" customFormat="1" ht="26.1" customHeight="1" x14ac:dyDescent="0.2">
      <c r="A134" s="225" t="s">
        <v>529</v>
      </c>
      <c r="B134" s="209" t="s">
        <v>300</v>
      </c>
      <c r="C134" s="225" t="s">
        <v>36</v>
      </c>
      <c r="D134" s="225" t="s">
        <v>301</v>
      </c>
      <c r="E134" s="300" t="s">
        <v>535</v>
      </c>
      <c r="F134" s="300"/>
      <c r="G134" s="210" t="s">
        <v>48</v>
      </c>
      <c r="H134" s="211">
        <v>1</v>
      </c>
      <c r="I134" s="212">
        <v>110.64</v>
      </c>
      <c r="J134" s="212">
        <v>110.64</v>
      </c>
    </row>
    <row r="135" spans="1:10" s="63" customFormat="1" ht="26.1" customHeight="1" x14ac:dyDescent="0.2">
      <c r="A135" s="225" t="s">
        <v>529</v>
      </c>
      <c r="B135" s="209" t="s">
        <v>302</v>
      </c>
      <c r="C135" s="225" t="s">
        <v>36</v>
      </c>
      <c r="D135" s="225" t="s">
        <v>303</v>
      </c>
      <c r="E135" s="300" t="s">
        <v>535</v>
      </c>
      <c r="F135" s="300"/>
      <c r="G135" s="210" t="s">
        <v>48</v>
      </c>
      <c r="H135" s="211">
        <v>1</v>
      </c>
      <c r="I135" s="212">
        <v>235.5</v>
      </c>
      <c r="J135" s="212">
        <v>235.5</v>
      </c>
    </row>
    <row r="136" spans="1:10" s="63" customFormat="1" ht="24" customHeight="1" x14ac:dyDescent="0.2">
      <c r="A136" s="225" t="s">
        <v>529</v>
      </c>
      <c r="B136" s="209" t="s">
        <v>349</v>
      </c>
      <c r="C136" s="225" t="s">
        <v>186</v>
      </c>
      <c r="D136" s="225" t="s">
        <v>321</v>
      </c>
      <c r="E136" s="300" t="s">
        <v>214</v>
      </c>
      <c r="F136" s="300"/>
      <c r="G136" s="210" t="s">
        <v>47</v>
      </c>
      <c r="H136" s="211">
        <v>1</v>
      </c>
      <c r="I136" s="212">
        <v>4330</v>
      </c>
      <c r="J136" s="212">
        <v>4330</v>
      </c>
    </row>
    <row r="137" spans="1:10" s="63" customFormat="1" ht="25.5" x14ac:dyDescent="0.2">
      <c r="A137" s="221"/>
      <c r="B137" s="221"/>
      <c r="C137" s="221"/>
      <c r="D137" s="221"/>
      <c r="E137" s="221" t="s">
        <v>520</v>
      </c>
      <c r="F137" s="206">
        <v>22.48</v>
      </c>
      <c r="G137" s="221" t="s">
        <v>521</v>
      </c>
      <c r="H137" s="206">
        <v>0</v>
      </c>
      <c r="I137" s="221" t="s">
        <v>522</v>
      </c>
      <c r="J137" s="206">
        <v>22.48</v>
      </c>
    </row>
    <row r="138" spans="1:10" s="63" customFormat="1" ht="25.5" x14ac:dyDescent="0.2">
      <c r="A138" s="221"/>
      <c r="B138" s="221"/>
      <c r="C138" s="221"/>
      <c r="D138" s="221"/>
      <c r="E138" s="221" t="s">
        <v>523</v>
      </c>
      <c r="F138" s="206">
        <v>1716.55</v>
      </c>
      <c r="G138" s="221"/>
      <c r="H138" s="317" t="s">
        <v>524</v>
      </c>
      <c r="I138" s="317"/>
      <c r="J138" s="206">
        <v>6778.63</v>
      </c>
    </row>
    <row r="139" spans="1:10" s="63" customFormat="1" ht="30" customHeight="1" thickBot="1" x14ac:dyDescent="0.25">
      <c r="A139" s="220"/>
      <c r="B139" s="220"/>
      <c r="C139" s="220"/>
      <c r="D139" s="220"/>
      <c r="E139" s="220"/>
      <c r="F139" s="220"/>
      <c r="G139" s="220" t="s">
        <v>525</v>
      </c>
      <c r="H139" s="207">
        <v>36</v>
      </c>
      <c r="I139" s="220" t="s">
        <v>526</v>
      </c>
      <c r="J139" s="194">
        <v>244030.68</v>
      </c>
    </row>
    <row r="140" spans="1:10" s="63" customFormat="1" ht="0.95" customHeight="1" thickTop="1" x14ac:dyDescent="0.2">
      <c r="A140" s="208"/>
      <c r="B140" s="208"/>
      <c r="C140" s="208"/>
      <c r="D140" s="208"/>
      <c r="E140" s="208"/>
      <c r="F140" s="208"/>
      <c r="G140" s="208"/>
      <c r="H140" s="208"/>
      <c r="I140" s="208"/>
      <c r="J140" s="208"/>
    </row>
    <row r="141" spans="1:10" s="63" customFormat="1" ht="18" customHeight="1" x14ac:dyDescent="0.2">
      <c r="A141" s="222" t="s">
        <v>345</v>
      </c>
      <c r="B141" s="199" t="s">
        <v>21</v>
      </c>
      <c r="C141" s="222" t="s">
        <v>22</v>
      </c>
      <c r="D141" s="222" t="s">
        <v>23</v>
      </c>
      <c r="E141" s="308" t="s">
        <v>515</v>
      </c>
      <c r="F141" s="308"/>
      <c r="G141" s="200" t="s">
        <v>287</v>
      </c>
      <c r="H141" s="199" t="s">
        <v>288</v>
      </c>
      <c r="I141" s="199" t="s">
        <v>289</v>
      </c>
      <c r="J141" s="199" t="s">
        <v>0</v>
      </c>
    </row>
    <row r="142" spans="1:10" s="63" customFormat="1" ht="24" customHeight="1" x14ac:dyDescent="0.2">
      <c r="A142" s="223" t="s">
        <v>516</v>
      </c>
      <c r="B142" s="192" t="s">
        <v>340</v>
      </c>
      <c r="C142" s="223" t="s">
        <v>186</v>
      </c>
      <c r="D142" s="223" t="s">
        <v>323</v>
      </c>
      <c r="E142" s="309" t="s">
        <v>181</v>
      </c>
      <c r="F142" s="309"/>
      <c r="G142" s="193" t="s">
        <v>48</v>
      </c>
      <c r="H142" s="201">
        <v>1</v>
      </c>
      <c r="I142" s="197">
        <v>5853.34</v>
      </c>
      <c r="J142" s="197">
        <v>5853.34</v>
      </c>
    </row>
    <row r="143" spans="1:10" s="63" customFormat="1" ht="26.1" customHeight="1" x14ac:dyDescent="0.2">
      <c r="A143" s="224" t="s">
        <v>517</v>
      </c>
      <c r="B143" s="202" t="s">
        <v>350</v>
      </c>
      <c r="C143" s="224" t="s">
        <v>36</v>
      </c>
      <c r="D143" s="224" t="s">
        <v>351</v>
      </c>
      <c r="E143" s="310" t="s">
        <v>181</v>
      </c>
      <c r="F143" s="310"/>
      <c r="G143" s="203" t="s">
        <v>48</v>
      </c>
      <c r="H143" s="204">
        <v>1</v>
      </c>
      <c r="I143" s="205">
        <v>16.600000000000001</v>
      </c>
      <c r="J143" s="205">
        <v>16.600000000000001</v>
      </c>
    </row>
    <row r="144" spans="1:10" s="63" customFormat="1" ht="24" customHeight="1" x14ac:dyDescent="0.2">
      <c r="A144" s="225" t="s">
        <v>529</v>
      </c>
      <c r="B144" s="209" t="s">
        <v>296</v>
      </c>
      <c r="C144" s="225" t="s">
        <v>36</v>
      </c>
      <c r="D144" s="225" t="s">
        <v>297</v>
      </c>
      <c r="E144" s="300" t="s">
        <v>185</v>
      </c>
      <c r="F144" s="300"/>
      <c r="G144" s="210" t="s">
        <v>48</v>
      </c>
      <c r="H144" s="211">
        <v>1</v>
      </c>
      <c r="I144" s="212">
        <v>135.01</v>
      </c>
      <c r="J144" s="212">
        <v>135.01</v>
      </c>
    </row>
    <row r="145" spans="1:10" s="63" customFormat="1" ht="24" customHeight="1" x14ac:dyDescent="0.2">
      <c r="A145" s="225" t="s">
        <v>529</v>
      </c>
      <c r="B145" s="209" t="s">
        <v>298</v>
      </c>
      <c r="C145" s="225" t="s">
        <v>36</v>
      </c>
      <c r="D145" s="225" t="s">
        <v>299</v>
      </c>
      <c r="E145" s="300" t="s">
        <v>185</v>
      </c>
      <c r="F145" s="300"/>
      <c r="G145" s="210" t="s">
        <v>48</v>
      </c>
      <c r="H145" s="211">
        <v>1</v>
      </c>
      <c r="I145" s="212">
        <v>319.56</v>
      </c>
      <c r="J145" s="212">
        <v>319.56</v>
      </c>
    </row>
    <row r="146" spans="1:10" s="63" customFormat="1" ht="24" customHeight="1" x14ac:dyDescent="0.2">
      <c r="A146" s="225" t="s">
        <v>529</v>
      </c>
      <c r="B146" s="209" t="s">
        <v>290</v>
      </c>
      <c r="C146" s="225" t="s">
        <v>36</v>
      </c>
      <c r="D146" s="225" t="s">
        <v>291</v>
      </c>
      <c r="E146" s="300" t="s">
        <v>185</v>
      </c>
      <c r="F146" s="300"/>
      <c r="G146" s="210" t="s">
        <v>48</v>
      </c>
      <c r="H146" s="211">
        <v>1</v>
      </c>
      <c r="I146" s="212">
        <v>215.56</v>
      </c>
      <c r="J146" s="212">
        <v>215.56</v>
      </c>
    </row>
    <row r="147" spans="1:10" s="63" customFormat="1" ht="24" customHeight="1" x14ac:dyDescent="0.2">
      <c r="A147" s="225" t="s">
        <v>529</v>
      </c>
      <c r="B147" s="209" t="s">
        <v>292</v>
      </c>
      <c r="C147" s="225" t="s">
        <v>36</v>
      </c>
      <c r="D147" s="225" t="s">
        <v>293</v>
      </c>
      <c r="E147" s="300" t="s">
        <v>185</v>
      </c>
      <c r="F147" s="300"/>
      <c r="G147" s="210" t="s">
        <v>48</v>
      </c>
      <c r="H147" s="211">
        <v>1</v>
      </c>
      <c r="I147" s="212">
        <v>12.89</v>
      </c>
      <c r="J147" s="212">
        <v>12.89</v>
      </c>
    </row>
    <row r="148" spans="1:10" s="63" customFormat="1" ht="26.1" customHeight="1" x14ac:dyDescent="0.2">
      <c r="A148" s="225" t="s">
        <v>529</v>
      </c>
      <c r="B148" s="209" t="s">
        <v>352</v>
      </c>
      <c r="C148" s="225" t="s">
        <v>36</v>
      </c>
      <c r="D148" s="225" t="s">
        <v>353</v>
      </c>
      <c r="E148" s="300" t="s">
        <v>535</v>
      </c>
      <c r="F148" s="300"/>
      <c r="G148" s="210" t="s">
        <v>48</v>
      </c>
      <c r="H148" s="211">
        <v>1</v>
      </c>
      <c r="I148" s="212">
        <v>0.01</v>
      </c>
      <c r="J148" s="212">
        <v>0.01</v>
      </c>
    </row>
    <row r="149" spans="1:10" s="63" customFormat="1" ht="26.1" customHeight="1" x14ac:dyDescent="0.2">
      <c r="A149" s="225" t="s">
        <v>529</v>
      </c>
      <c r="B149" s="209" t="s">
        <v>354</v>
      </c>
      <c r="C149" s="225" t="s">
        <v>36</v>
      </c>
      <c r="D149" s="225" t="s">
        <v>355</v>
      </c>
      <c r="E149" s="300" t="s">
        <v>535</v>
      </c>
      <c r="F149" s="300"/>
      <c r="G149" s="210" t="s">
        <v>48</v>
      </c>
      <c r="H149" s="211">
        <v>1</v>
      </c>
      <c r="I149" s="212">
        <v>154.53</v>
      </c>
      <c r="J149" s="212">
        <v>154.53</v>
      </c>
    </row>
    <row r="150" spans="1:10" s="63" customFormat="1" ht="24" customHeight="1" x14ac:dyDescent="0.2">
      <c r="A150" s="225" t="s">
        <v>529</v>
      </c>
      <c r="B150" s="209" t="s">
        <v>356</v>
      </c>
      <c r="C150" s="225" t="s">
        <v>186</v>
      </c>
      <c r="D150" s="225" t="s">
        <v>357</v>
      </c>
      <c r="E150" s="300" t="s">
        <v>214</v>
      </c>
      <c r="F150" s="300"/>
      <c r="G150" s="210" t="s">
        <v>47</v>
      </c>
      <c r="H150" s="211">
        <v>1</v>
      </c>
      <c r="I150" s="212">
        <v>4999.18</v>
      </c>
      <c r="J150" s="212">
        <v>4999.18</v>
      </c>
    </row>
    <row r="151" spans="1:10" s="63" customFormat="1" ht="25.5" x14ac:dyDescent="0.2">
      <c r="A151" s="221"/>
      <c r="B151" s="221"/>
      <c r="C151" s="221"/>
      <c r="D151" s="221"/>
      <c r="E151" s="221" t="s">
        <v>520</v>
      </c>
      <c r="F151" s="206">
        <v>16.600000000000001</v>
      </c>
      <c r="G151" s="221" t="s">
        <v>521</v>
      </c>
      <c r="H151" s="206">
        <v>0</v>
      </c>
      <c r="I151" s="221" t="s">
        <v>522</v>
      </c>
      <c r="J151" s="206">
        <v>16.600000000000001</v>
      </c>
    </row>
    <row r="152" spans="1:10" s="63" customFormat="1" ht="25.5" x14ac:dyDescent="0.2">
      <c r="A152" s="221"/>
      <c r="B152" s="221"/>
      <c r="C152" s="221"/>
      <c r="D152" s="221"/>
      <c r="E152" s="221" t="s">
        <v>523</v>
      </c>
      <c r="F152" s="206">
        <v>1984.86</v>
      </c>
      <c r="G152" s="221"/>
      <c r="H152" s="317" t="s">
        <v>524</v>
      </c>
      <c r="I152" s="317"/>
      <c r="J152" s="206">
        <v>7838.2</v>
      </c>
    </row>
    <row r="153" spans="1:10" s="63" customFormat="1" ht="30" customHeight="1" thickBot="1" x14ac:dyDescent="0.25">
      <c r="A153" s="220"/>
      <c r="B153" s="220"/>
      <c r="C153" s="220"/>
      <c r="D153" s="220"/>
      <c r="E153" s="220"/>
      <c r="F153" s="220"/>
      <c r="G153" s="220" t="s">
        <v>525</v>
      </c>
      <c r="H153" s="207">
        <v>12</v>
      </c>
      <c r="I153" s="220" t="s">
        <v>526</v>
      </c>
      <c r="J153" s="194">
        <v>94058.4</v>
      </c>
    </row>
    <row r="154" spans="1:10" s="63" customFormat="1" ht="0.95" customHeight="1" thickTop="1" x14ac:dyDescent="0.2">
      <c r="A154" s="208"/>
      <c r="B154" s="208"/>
      <c r="C154" s="208"/>
      <c r="D154" s="208"/>
      <c r="E154" s="208"/>
      <c r="F154" s="208"/>
      <c r="G154" s="208"/>
      <c r="H154" s="208"/>
      <c r="I154" s="208"/>
      <c r="J154" s="208"/>
    </row>
    <row r="155" spans="1:10" s="63" customFormat="1" ht="24" customHeight="1" x14ac:dyDescent="0.2">
      <c r="A155" s="227" t="s">
        <v>272</v>
      </c>
      <c r="B155" s="227"/>
      <c r="C155" s="227"/>
      <c r="D155" s="227" t="s">
        <v>71</v>
      </c>
      <c r="E155" s="227"/>
      <c r="F155" s="307"/>
      <c r="G155" s="307"/>
      <c r="H155" s="195"/>
      <c r="I155" s="227"/>
      <c r="J155" s="196">
        <v>945572.16</v>
      </c>
    </row>
    <row r="156" spans="1:10" s="63" customFormat="1" ht="18" customHeight="1" x14ac:dyDescent="0.2">
      <c r="A156" s="222" t="s">
        <v>273</v>
      </c>
      <c r="B156" s="199" t="s">
        <v>21</v>
      </c>
      <c r="C156" s="222" t="s">
        <v>22</v>
      </c>
      <c r="D156" s="222" t="s">
        <v>23</v>
      </c>
      <c r="E156" s="308" t="s">
        <v>515</v>
      </c>
      <c r="F156" s="308"/>
      <c r="G156" s="200" t="s">
        <v>287</v>
      </c>
      <c r="H156" s="199" t="s">
        <v>288</v>
      </c>
      <c r="I156" s="199" t="s">
        <v>289</v>
      </c>
      <c r="J156" s="199" t="s">
        <v>0</v>
      </c>
    </row>
    <row r="157" spans="1:10" s="63" customFormat="1" ht="26.1" customHeight="1" x14ac:dyDescent="0.2">
      <c r="A157" s="223" t="s">
        <v>516</v>
      </c>
      <c r="B157" s="192" t="s">
        <v>615</v>
      </c>
      <c r="C157" s="223" t="s">
        <v>186</v>
      </c>
      <c r="D157" s="223" t="s">
        <v>611</v>
      </c>
      <c r="E157" s="309" t="s">
        <v>182</v>
      </c>
      <c r="F157" s="309"/>
      <c r="G157" s="193" t="s">
        <v>44</v>
      </c>
      <c r="H157" s="201">
        <v>1</v>
      </c>
      <c r="I157" s="197">
        <v>216.66</v>
      </c>
      <c r="J157" s="197">
        <v>216.66</v>
      </c>
    </row>
    <row r="158" spans="1:10" s="63" customFormat="1" ht="51.95" customHeight="1" x14ac:dyDescent="0.2">
      <c r="A158" s="224" t="s">
        <v>517</v>
      </c>
      <c r="B158" s="202" t="s">
        <v>634</v>
      </c>
      <c r="C158" s="224" t="s">
        <v>36</v>
      </c>
      <c r="D158" s="224" t="s">
        <v>635</v>
      </c>
      <c r="E158" s="310" t="s">
        <v>182</v>
      </c>
      <c r="F158" s="310"/>
      <c r="G158" s="203" t="s">
        <v>38</v>
      </c>
      <c r="H158" s="204">
        <v>1</v>
      </c>
      <c r="I158" s="205">
        <v>23.9</v>
      </c>
      <c r="J158" s="205">
        <v>23.9</v>
      </c>
    </row>
    <row r="159" spans="1:10" s="63" customFormat="1" ht="51.95" customHeight="1" x14ac:dyDescent="0.2">
      <c r="A159" s="224" t="s">
        <v>517</v>
      </c>
      <c r="B159" s="202" t="s">
        <v>636</v>
      </c>
      <c r="C159" s="224" t="s">
        <v>36</v>
      </c>
      <c r="D159" s="224" t="s">
        <v>637</v>
      </c>
      <c r="E159" s="310" t="s">
        <v>182</v>
      </c>
      <c r="F159" s="310"/>
      <c r="G159" s="203" t="s">
        <v>38</v>
      </c>
      <c r="H159" s="204">
        <v>1</v>
      </c>
      <c r="I159" s="205">
        <v>4.88</v>
      </c>
      <c r="J159" s="205">
        <v>4.88</v>
      </c>
    </row>
    <row r="160" spans="1:10" s="63" customFormat="1" ht="51.95" customHeight="1" x14ac:dyDescent="0.2">
      <c r="A160" s="224" t="s">
        <v>517</v>
      </c>
      <c r="B160" s="202" t="s">
        <v>638</v>
      </c>
      <c r="C160" s="224" t="s">
        <v>36</v>
      </c>
      <c r="D160" s="224" t="s">
        <v>639</v>
      </c>
      <c r="E160" s="310" t="s">
        <v>182</v>
      </c>
      <c r="F160" s="310"/>
      <c r="G160" s="203" t="s">
        <v>38</v>
      </c>
      <c r="H160" s="204">
        <v>1</v>
      </c>
      <c r="I160" s="205">
        <v>3.86</v>
      </c>
      <c r="J160" s="205">
        <v>3.86</v>
      </c>
    </row>
    <row r="161" spans="1:10" s="63" customFormat="1" ht="51.95" customHeight="1" x14ac:dyDescent="0.2">
      <c r="A161" s="224" t="s">
        <v>517</v>
      </c>
      <c r="B161" s="202" t="s">
        <v>640</v>
      </c>
      <c r="C161" s="224" t="s">
        <v>36</v>
      </c>
      <c r="D161" s="224" t="s">
        <v>641</v>
      </c>
      <c r="E161" s="310" t="s">
        <v>182</v>
      </c>
      <c r="F161" s="310"/>
      <c r="G161" s="203" t="s">
        <v>38</v>
      </c>
      <c r="H161" s="204">
        <v>1</v>
      </c>
      <c r="I161" s="205">
        <v>43.77</v>
      </c>
      <c r="J161" s="205">
        <v>43.77</v>
      </c>
    </row>
    <row r="162" spans="1:10" s="63" customFormat="1" ht="51.95" customHeight="1" x14ac:dyDescent="0.2">
      <c r="A162" s="224" t="s">
        <v>517</v>
      </c>
      <c r="B162" s="202" t="s">
        <v>642</v>
      </c>
      <c r="C162" s="224" t="s">
        <v>36</v>
      </c>
      <c r="D162" s="224" t="s">
        <v>643</v>
      </c>
      <c r="E162" s="310" t="s">
        <v>182</v>
      </c>
      <c r="F162" s="310"/>
      <c r="G162" s="203" t="s">
        <v>38</v>
      </c>
      <c r="H162" s="204">
        <v>1</v>
      </c>
      <c r="I162" s="205">
        <v>140.25</v>
      </c>
      <c r="J162" s="205">
        <v>140.25</v>
      </c>
    </row>
    <row r="163" spans="1:10" s="63" customFormat="1" ht="25.5" x14ac:dyDescent="0.2">
      <c r="A163" s="221"/>
      <c r="B163" s="221"/>
      <c r="C163" s="221"/>
      <c r="D163" s="221"/>
      <c r="E163" s="221" t="s">
        <v>520</v>
      </c>
      <c r="F163" s="206">
        <v>0</v>
      </c>
      <c r="G163" s="221" t="s">
        <v>521</v>
      </c>
      <c r="H163" s="206">
        <v>0</v>
      </c>
      <c r="I163" s="221" t="s">
        <v>522</v>
      </c>
      <c r="J163" s="206">
        <v>0</v>
      </c>
    </row>
    <row r="164" spans="1:10" s="63" customFormat="1" ht="25.5" x14ac:dyDescent="0.2">
      <c r="A164" s="221"/>
      <c r="B164" s="221"/>
      <c r="C164" s="221"/>
      <c r="D164" s="221"/>
      <c r="E164" s="221" t="s">
        <v>523</v>
      </c>
      <c r="F164" s="206">
        <v>73.459999999999994</v>
      </c>
      <c r="G164" s="221"/>
      <c r="H164" s="317" t="s">
        <v>524</v>
      </c>
      <c r="I164" s="317"/>
      <c r="J164" s="206">
        <v>290.12</v>
      </c>
    </row>
    <row r="165" spans="1:10" s="63" customFormat="1" ht="30" customHeight="1" thickBot="1" x14ac:dyDescent="0.25">
      <c r="A165" s="220"/>
      <c r="B165" s="220"/>
      <c r="C165" s="220"/>
      <c r="D165" s="220"/>
      <c r="E165" s="220"/>
      <c r="F165" s="220"/>
      <c r="G165" s="220" t="s">
        <v>525</v>
      </c>
      <c r="H165" s="207">
        <v>2288</v>
      </c>
      <c r="I165" s="220" t="s">
        <v>526</v>
      </c>
      <c r="J165" s="194">
        <v>663794.56000000006</v>
      </c>
    </row>
    <row r="166" spans="1:10" s="63" customFormat="1" ht="0.95" customHeight="1" thickTop="1" x14ac:dyDescent="0.2">
      <c r="A166" s="208"/>
      <c r="B166" s="208"/>
      <c r="C166" s="208"/>
      <c r="D166" s="208"/>
      <c r="E166" s="208"/>
      <c r="F166" s="208"/>
      <c r="G166" s="208"/>
      <c r="H166" s="208"/>
      <c r="I166" s="208"/>
      <c r="J166" s="208"/>
    </row>
    <row r="167" spans="1:10" s="63" customFormat="1" ht="18" customHeight="1" x14ac:dyDescent="0.2">
      <c r="A167" s="222" t="s">
        <v>274</v>
      </c>
      <c r="B167" s="199" t="s">
        <v>21</v>
      </c>
      <c r="C167" s="222" t="s">
        <v>22</v>
      </c>
      <c r="D167" s="222" t="s">
        <v>23</v>
      </c>
      <c r="E167" s="308" t="s">
        <v>515</v>
      </c>
      <c r="F167" s="308"/>
      <c r="G167" s="200" t="s">
        <v>287</v>
      </c>
      <c r="H167" s="199" t="s">
        <v>288</v>
      </c>
      <c r="I167" s="199" t="s">
        <v>289</v>
      </c>
      <c r="J167" s="199" t="s">
        <v>0</v>
      </c>
    </row>
    <row r="168" spans="1:10" s="63" customFormat="1" ht="26.1" customHeight="1" x14ac:dyDescent="0.2">
      <c r="A168" s="223" t="s">
        <v>516</v>
      </c>
      <c r="B168" s="192" t="s">
        <v>616</v>
      </c>
      <c r="C168" s="223" t="s">
        <v>186</v>
      </c>
      <c r="D168" s="223" t="s">
        <v>612</v>
      </c>
      <c r="E168" s="309" t="s">
        <v>182</v>
      </c>
      <c r="F168" s="309"/>
      <c r="G168" s="193" t="s">
        <v>45</v>
      </c>
      <c r="H168" s="201">
        <v>1</v>
      </c>
      <c r="I168" s="197">
        <v>32.64</v>
      </c>
      <c r="J168" s="197">
        <v>32.64</v>
      </c>
    </row>
    <row r="169" spans="1:10" s="63" customFormat="1" ht="51.95" customHeight="1" x14ac:dyDescent="0.2">
      <c r="A169" s="224" t="s">
        <v>517</v>
      </c>
      <c r="B169" s="202" t="s">
        <v>634</v>
      </c>
      <c r="C169" s="224" t="s">
        <v>36</v>
      </c>
      <c r="D169" s="224" t="s">
        <v>635</v>
      </c>
      <c r="E169" s="310" t="s">
        <v>182</v>
      </c>
      <c r="F169" s="310"/>
      <c r="G169" s="203" t="s">
        <v>38</v>
      </c>
      <c r="H169" s="204">
        <v>1</v>
      </c>
      <c r="I169" s="205">
        <v>23.9</v>
      </c>
      <c r="J169" s="205">
        <v>23.9</v>
      </c>
    </row>
    <row r="170" spans="1:10" s="63" customFormat="1" ht="51.95" customHeight="1" x14ac:dyDescent="0.2">
      <c r="A170" s="224" t="s">
        <v>517</v>
      </c>
      <c r="B170" s="202" t="s">
        <v>636</v>
      </c>
      <c r="C170" s="224" t="s">
        <v>36</v>
      </c>
      <c r="D170" s="224" t="s">
        <v>637</v>
      </c>
      <c r="E170" s="310" t="s">
        <v>182</v>
      </c>
      <c r="F170" s="310"/>
      <c r="G170" s="203" t="s">
        <v>38</v>
      </c>
      <c r="H170" s="204">
        <v>1</v>
      </c>
      <c r="I170" s="205">
        <v>4.88</v>
      </c>
      <c r="J170" s="205">
        <v>4.88</v>
      </c>
    </row>
    <row r="171" spans="1:10" s="63" customFormat="1" ht="51.95" customHeight="1" x14ac:dyDescent="0.2">
      <c r="A171" s="224" t="s">
        <v>517</v>
      </c>
      <c r="B171" s="202" t="s">
        <v>638</v>
      </c>
      <c r="C171" s="224" t="s">
        <v>36</v>
      </c>
      <c r="D171" s="224" t="s">
        <v>639</v>
      </c>
      <c r="E171" s="310" t="s">
        <v>182</v>
      </c>
      <c r="F171" s="310"/>
      <c r="G171" s="203" t="s">
        <v>38</v>
      </c>
      <c r="H171" s="204">
        <v>1</v>
      </c>
      <c r="I171" s="205">
        <v>3.86</v>
      </c>
      <c r="J171" s="205">
        <v>3.86</v>
      </c>
    </row>
    <row r="172" spans="1:10" s="63" customFormat="1" ht="25.5" x14ac:dyDescent="0.2">
      <c r="A172" s="221"/>
      <c r="B172" s="221"/>
      <c r="C172" s="221"/>
      <c r="D172" s="221"/>
      <c r="E172" s="221" t="s">
        <v>520</v>
      </c>
      <c r="F172" s="206">
        <v>0</v>
      </c>
      <c r="G172" s="221" t="s">
        <v>521</v>
      </c>
      <c r="H172" s="206">
        <v>0</v>
      </c>
      <c r="I172" s="221" t="s">
        <v>522</v>
      </c>
      <c r="J172" s="206">
        <v>0</v>
      </c>
    </row>
    <row r="173" spans="1:10" s="63" customFormat="1" ht="25.5" x14ac:dyDescent="0.2">
      <c r="A173" s="221"/>
      <c r="B173" s="221"/>
      <c r="C173" s="221"/>
      <c r="D173" s="221"/>
      <c r="E173" s="221" t="s">
        <v>523</v>
      </c>
      <c r="F173" s="206">
        <v>11.06</v>
      </c>
      <c r="G173" s="221"/>
      <c r="H173" s="317" t="s">
        <v>524</v>
      </c>
      <c r="I173" s="317"/>
      <c r="J173" s="206">
        <v>43.7</v>
      </c>
    </row>
    <row r="174" spans="1:10" s="63" customFormat="1" ht="30" customHeight="1" thickBot="1" x14ac:dyDescent="0.25">
      <c r="A174" s="220"/>
      <c r="B174" s="220"/>
      <c r="C174" s="220"/>
      <c r="D174" s="220"/>
      <c r="E174" s="220"/>
      <c r="F174" s="220"/>
      <c r="G174" s="220" t="s">
        <v>525</v>
      </c>
      <c r="H174" s="207">
        <v>6448</v>
      </c>
      <c r="I174" s="220" t="s">
        <v>526</v>
      </c>
      <c r="J174" s="194">
        <v>281777.59999999998</v>
      </c>
    </row>
    <row r="175" spans="1:10" s="63" customFormat="1" ht="0.95" customHeight="1" thickTop="1" x14ac:dyDescent="0.2">
      <c r="A175" s="208"/>
      <c r="B175" s="208"/>
      <c r="C175" s="208"/>
      <c r="D175" s="208"/>
      <c r="E175" s="208"/>
      <c r="F175" s="208"/>
      <c r="G175" s="208"/>
      <c r="H175" s="208"/>
      <c r="I175" s="208"/>
      <c r="J175" s="208"/>
    </row>
    <row r="176" spans="1:10" s="63" customFormat="1" ht="24" customHeight="1" x14ac:dyDescent="0.2">
      <c r="A176" s="227" t="s">
        <v>376</v>
      </c>
      <c r="B176" s="227"/>
      <c r="C176" s="227"/>
      <c r="D176" s="227" t="s">
        <v>83</v>
      </c>
      <c r="E176" s="227"/>
      <c r="F176" s="307"/>
      <c r="G176" s="307"/>
      <c r="H176" s="195"/>
      <c r="I176" s="227"/>
      <c r="J176" s="196">
        <v>156187.71</v>
      </c>
    </row>
    <row r="177" spans="1:10" s="63" customFormat="1" ht="24" customHeight="1" x14ac:dyDescent="0.2">
      <c r="A177" s="227" t="s">
        <v>377</v>
      </c>
      <c r="B177" s="227"/>
      <c r="C177" s="227"/>
      <c r="D177" s="227" t="s">
        <v>75</v>
      </c>
      <c r="E177" s="227"/>
      <c r="F177" s="307"/>
      <c r="G177" s="307"/>
      <c r="H177" s="195"/>
      <c r="I177" s="227"/>
      <c r="J177" s="196">
        <v>153552.6</v>
      </c>
    </row>
    <row r="178" spans="1:10" s="63" customFormat="1" ht="18" customHeight="1" x14ac:dyDescent="0.2">
      <c r="A178" s="222"/>
      <c r="B178" s="199" t="s">
        <v>21</v>
      </c>
      <c r="C178" s="222" t="s">
        <v>22</v>
      </c>
      <c r="D178" s="222" t="s">
        <v>23</v>
      </c>
      <c r="E178" s="308" t="s">
        <v>515</v>
      </c>
      <c r="F178" s="308"/>
      <c r="G178" s="200" t="s">
        <v>287</v>
      </c>
      <c r="H178" s="199" t="s">
        <v>288</v>
      </c>
      <c r="I178" s="199" t="s">
        <v>289</v>
      </c>
      <c r="J178" s="199" t="s">
        <v>0</v>
      </c>
    </row>
    <row r="179" spans="1:10" s="63" customFormat="1" ht="39" customHeight="1" x14ac:dyDescent="0.2">
      <c r="A179" s="226" t="s">
        <v>529</v>
      </c>
      <c r="B179" s="190" t="s">
        <v>215</v>
      </c>
      <c r="C179" s="226" t="s">
        <v>36</v>
      </c>
      <c r="D179" s="226" t="s">
        <v>216</v>
      </c>
      <c r="E179" s="318" t="s">
        <v>185</v>
      </c>
      <c r="F179" s="318"/>
      <c r="G179" s="191" t="s">
        <v>35</v>
      </c>
      <c r="H179" s="213">
        <v>1</v>
      </c>
      <c r="I179" s="198">
        <v>86.2</v>
      </c>
      <c r="J179" s="198">
        <v>86.2</v>
      </c>
    </row>
    <row r="180" spans="1:10" s="63" customFormat="1" ht="25.5" x14ac:dyDescent="0.2">
      <c r="A180" s="221"/>
      <c r="B180" s="221"/>
      <c r="C180" s="221"/>
      <c r="D180" s="221"/>
      <c r="E180" s="221" t="s">
        <v>520</v>
      </c>
      <c r="F180" s="206">
        <v>0</v>
      </c>
      <c r="G180" s="221" t="s">
        <v>521</v>
      </c>
      <c r="H180" s="206">
        <v>0</v>
      </c>
      <c r="I180" s="221" t="s">
        <v>522</v>
      </c>
      <c r="J180" s="206">
        <v>0</v>
      </c>
    </row>
    <row r="181" spans="1:10" s="63" customFormat="1" ht="25.5" x14ac:dyDescent="0.2">
      <c r="A181" s="221"/>
      <c r="B181" s="221"/>
      <c r="C181" s="221"/>
      <c r="D181" s="221"/>
      <c r="E181" s="221" t="s">
        <v>523</v>
      </c>
      <c r="F181" s="206">
        <v>29.23</v>
      </c>
      <c r="G181" s="221"/>
      <c r="H181" s="317" t="s">
        <v>524</v>
      </c>
      <c r="I181" s="317"/>
      <c r="J181" s="206">
        <v>115.43</v>
      </c>
    </row>
    <row r="182" spans="1:10" s="63" customFormat="1" ht="30" customHeight="1" thickBot="1" x14ac:dyDescent="0.25">
      <c r="A182" s="220"/>
      <c r="B182" s="220"/>
      <c r="C182" s="220"/>
      <c r="D182" s="220"/>
      <c r="E182" s="220"/>
      <c r="F182" s="220"/>
      <c r="G182" s="220" t="s">
        <v>525</v>
      </c>
      <c r="H182" s="207">
        <v>460</v>
      </c>
      <c r="I182" s="220" t="s">
        <v>526</v>
      </c>
      <c r="J182" s="194">
        <v>53097.8</v>
      </c>
    </row>
    <row r="183" spans="1:10" s="63" customFormat="1" ht="0.95" customHeight="1" thickTop="1" x14ac:dyDescent="0.2">
      <c r="A183" s="208"/>
      <c r="B183" s="208"/>
      <c r="C183" s="208"/>
      <c r="D183" s="208"/>
      <c r="E183" s="208"/>
      <c r="F183" s="208"/>
      <c r="G183" s="208"/>
      <c r="H183" s="208"/>
      <c r="I183" s="208"/>
      <c r="J183" s="208"/>
    </row>
    <row r="184" spans="1:10" s="63" customFormat="1" ht="18" customHeight="1" x14ac:dyDescent="0.2">
      <c r="A184" s="222"/>
      <c r="B184" s="199" t="s">
        <v>21</v>
      </c>
      <c r="C184" s="222" t="s">
        <v>22</v>
      </c>
      <c r="D184" s="222" t="s">
        <v>23</v>
      </c>
      <c r="E184" s="308" t="s">
        <v>515</v>
      </c>
      <c r="F184" s="308"/>
      <c r="G184" s="200" t="s">
        <v>287</v>
      </c>
      <c r="H184" s="199" t="s">
        <v>288</v>
      </c>
      <c r="I184" s="199" t="s">
        <v>289</v>
      </c>
      <c r="J184" s="199" t="s">
        <v>0</v>
      </c>
    </row>
    <row r="185" spans="1:10" s="63" customFormat="1" ht="26.1" customHeight="1" x14ac:dyDescent="0.2">
      <c r="A185" s="226" t="s">
        <v>529</v>
      </c>
      <c r="B185" s="190" t="s">
        <v>220</v>
      </c>
      <c r="C185" s="226" t="s">
        <v>36</v>
      </c>
      <c r="D185" s="226" t="s">
        <v>221</v>
      </c>
      <c r="E185" s="318" t="s">
        <v>185</v>
      </c>
      <c r="F185" s="318"/>
      <c r="G185" s="191" t="s">
        <v>35</v>
      </c>
      <c r="H185" s="213">
        <v>1</v>
      </c>
      <c r="I185" s="198">
        <v>53.44</v>
      </c>
      <c r="J185" s="198">
        <v>53.44</v>
      </c>
    </row>
    <row r="186" spans="1:10" s="63" customFormat="1" ht="25.5" x14ac:dyDescent="0.2">
      <c r="A186" s="221"/>
      <c r="B186" s="221"/>
      <c r="C186" s="221"/>
      <c r="D186" s="221"/>
      <c r="E186" s="221" t="s">
        <v>520</v>
      </c>
      <c r="F186" s="206">
        <v>0</v>
      </c>
      <c r="G186" s="221" t="s">
        <v>521</v>
      </c>
      <c r="H186" s="206">
        <v>0</v>
      </c>
      <c r="I186" s="221" t="s">
        <v>522</v>
      </c>
      <c r="J186" s="206">
        <v>0</v>
      </c>
    </row>
    <row r="187" spans="1:10" s="63" customFormat="1" ht="25.5" x14ac:dyDescent="0.2">
      <c r="A187" s="221"/>
      <c r="B187" s="221"/>
      <c r="C187" s="221"/>
      <c r="D187" s="221"/>
      <c r="E187" s="221" t="s">
        <v>523</v>
      </c>
      <c r="F187" s="206">
        <v>18.12</v>
      </c>
      <c r="G187" s="221"/>
      <c r="H187" s="317" t="s">
        <v>524</v>
      </c>
      <c r="I187" s="317"/>
      <c r="J187" s="206">
        <v>71.56</v>
      </c>
    </row>
    <row r="188" spans="1:10" s="63" customFormat="1" ht="30" customHeight="1" thickBot="1" x14ac:dyDescent="0.25">
      <c r="A188" s="220"/>
      <c r="B188" s="220"/>
      <c r="C188" s="220"/>
      <c r="D188" s="220"/>
      <c r="E188" s="220"/>
      <c r="F188" s="220"/>
      <c r="G188" s="220" t="s">
        <v>525</v>
      </c>
      <c r="H188" s="207">
        <v>460</v>
      </c>
      <c r="I188" s="220" t="s">
        <v>526</v>
      </c>
      <c r="J188" s="194">
        <v>32917.599999999999</v>
      </c>
    </row>
    <row r="189" spans="1:10" s="63" customFormat="1" ht="0.95" customHeight="1" thickTop="1" x14ac:dyDescent="0.2">
      <c r="A189" s="208"/>
      <c r="B189" s="208"/>
      <c r="C189" s="208"/>
      <c r="D189" s="208"/>
      <c r="E189" s="208"/>
      <c r="F189" s="208"/>
      <c r="G189" s="208"/>
      <c r="H189" s="208"/>
      <c r="I189" s="208"/>
      <c r="J189" s="208"/>
    </row>
    <row r="190" spans="1:10" s="63" customFormat="1" ht="18" customHeight="1" x14ac:dyDescent="0.2">
      <c r="A190" s="222"/>
      <c r="B190" s="199" t="s">
        <v>21</v>
      </c>
      <c r="C190" s="222" t="s">
        <v>22</v>
      </c>
      <c r="D190" s="222" t="s">
        <v>23</v>
      </c>
      <c r="E190" s="308" t="s">
        <v>515</v>
      </c>
      <c r="F190" s="308"/>
      <c r="G190" s="200" t="s">
        <v>287</v>
      </c>
      <c r="H190" s="199" t="s">
        <v>288</v>
      </c>
      <c r="I190" s="199" t="s">
        <v>289</v>
      </c>
      <c r="J190" s="199" t="s">
        <v>0</v>
      </c>
    </row>
    <row r="191" spans="1:10" s="63" customFormat="1" ht="24" customHeight="1" x14ac:dyDescent="0.2">
      <c r="A191" s="226" t="s">
        <v>529</v>
      </c>
      <c r="B191" s="190" t="s">
        <v>208</v>
      </c>
      <c r="C191" s="226" t="s">
        <v>36</v>
      </c>
      <c r="D191" s="226" t="s">
        <v>209</v>
      </c>
      <c r="E191" s="318" t="s">
        <v>185</v>
      </c>
      <c r="F191" s="318"/>
      <c r="G191" s="191" t="s">
        <v>35</v>
      </c>
      <c r="H191" s="213">
        <v>1</v>
      </c>
      <c r="I191" s="198">
        <v>206.89</v>
      </c>
      <c r="J191" s="198">
        <v>206.89</v>
      </c>
    </row>
    <row r="192" spans="1:10" s="63" customFormat="1" ht="25.5" x14ac:dyDescent="0.2">
      <c r="A192" s="221"/>
      <c r="B192" s="221"/>
      <c r="C192" s="221"/>
      <c r="D192" s="221"/>
      <c r="E192" s="221" t="s">
        <v>520</v>
      </c>
      <c r="F192" s="206">
        <v>0</v>
      </c>
      <c r="G192" s="221" t="s">
        <v>521</v>
      </c>
      <c r="H192" s="206">
        <v>0</v>
      </c>
      <c r="I192" s="221" t="s">
        <v>522</v>
      </c>
      <c r="J192" s="206">
        <v>0</v>
      </c>
    </row>
    <row r="193" spans="1:10" s="63" customFormat="1" ht="25.5" x14ac:dyDescent="0.2">
      <c r="A193" s="221"/>
      <c r="B193" s="221"/>
      <c r="C193" s="221"/>
      <c r="D193" s="221"/>
      <c r="E193" s="221" t="s">
        <v>523</v>
      </c>
      <c r="F193" s="206">
        <v>70.150000000000006</v>
      </c>
      <c r="G193" s="221"/>
      <c r="H193" s="317" t="s">
        <v>524</v>
      </c>
      <c r="I193" s="317"/>
      <c r="J193" s="206">
        <v>277.04000000000002</v>
      </c>
    </row>
    <row r="194" spans="1:10" s="63" customFormat="1" ht="30" customHeight="1" thickBot="1" x14ac:dyDescent="0.25">
      <c r="A194" s="220"/>
      <c r="B194" s="220"/>
      <c r="C194" s="220"/>
      <c r="D194" s="220"/>
      <c r="E194" s="220"/>
      <c r="F194" s="220"/>
      <c r="G194" s="220" t="s">
        <v>525</v>
      </c>
      <c r="H194" s="207">
        <v>230</v>
      </c>
      <c r="I194" s="220" t="s">
        <v>526</v>
      </c>
      <c r="J194" s="194">
        <v>63719.199999999997</v>
      </c>
    </row>
    <row r="195" spans="1:10" s="63" customFormat="1" ht="0.95" customHeight="1" thickTop="1" x14ac:dyDescent="0.2">
      <c r="A195" s="208"/>
      <c r="B195" s="208"/>
      <c r="C195" s="208"/>
      <c r="D195" s="208"/>
      <c r="E195" s="208"/>
      <c r="F195" s="208"/>
      <c r="G195" s="208"/>
      <c r="H195" s="208"/>
      <c r="I195" s="208"/>
      <c r="J195" s="208"/>
    </row>
    <row r="196" spans="1:10" s="63" customFormat="1" ht="18" customHeight="1" x14ac:dyDescent="0.2">
      <c r="A196" s="222"/>
      <c r="B196" s="199" t="s">
        <v>21</v>
      </c>
      <c r="C196" s="222" t="s">
        <v>22</v>
      </c>
      <c r="D196" s="222" t="s">
        <v>23</v>
      </c>
      <c r="E196" s="308" t="s">
        <v>515</v>
      </c>
      <c r="F196" s="308"/>
      <c r="G196" s="200" t="s">
        <v>287</v>
      </c>
      <c r="H196" s="199" t="s">
        <v>288</v>
      </c>
      <c r="I196" s="199" t="s">
        <v>289</v>
      </c>
      <c r="J196" s="199" t="s">
        <v>0</v>
      </c>
    </row>
    <row r="197" spans="1:10" s="63" customFormat="1" ht="26.1" customHeight="1" x14ac:dyDescent="0.2">
      <c r="A197" s="226" t="s">
        <v>529</v>
      </c>
      <c r="B197" s="190" t="s">
        <v>226</v>
      </c>
      <c r="C197" s="226" t="s">
        <v>36</v>
      </c>
      <c r="D197" s="226" t="s">
        <v>227</v>
      </c>
      <c r="E197" s="318" t="s">
        <v>185</v>
      </c>
      <c r="F197" s="318"/>
      <c r="G197" s="191" t="s">
        <v>35</v>
      </c>
      <c r="H197" s="213">
        <v>1</v>
      </c>
      <c r="I197" s="198">
        <v>3.1</v>
      </c>
      <c r="J197" s="198">
        <v>3.1</v>
      </c>
    </row>
    <row r="198" spans="1:10" s="63" customFormat="1" ht="25.5" x14ac:dyDescent="0.2">
      <c r="A198" s="221"/>
      <c r="B198" s="221"/>
      <c r="C198" s="221"/>
      <c r="D198" s="221"/>
      <c r="E198" s="221" t="s">
        <v>520</v>
      </c>
      <c r="F198" s="206">
        <v>0</v>
      </c>
      <c r="G198" s="221" t="s">
        <v>521</v>
      </c>
      <c r="H198" s="206">
        <v>0</v>
      </c>
      <c r="I198" s="221" t="s">
        <v>522</v>
      </c>
      <c r="J198" s="206">
        <v>0</v>
      </c>
    </row>
    <row r="199" spans="1:10" s="63" customFormat="1" ht="25.5" x14ac:dyDescent="0.2">
      <c r="A199" s="221"/>
      <c r="B199" s="221"/>
      <c r="C199" s="221"/>
      <c r="D199" s="221"/>
      <c r="E199" s="221" t="s">
        <v>523</v>
      </c>
      <c r="F199" s="206">
        <v>1.05</v>
      </c>
      <c r="G199" s="221"/>
      <c r="H199" s="317" t="s">
        <v>524</v>
      </c>
      <c r="I199" s="317"/>
      <c r="J199" s="206">
        <v>4.1500000000000004</v>
      </c>
    </row>
    <row r="200" spans="1:10" s="63" customFormat="1" ht="30" customHeight="1" thickBot="1" x14ac:dyDescent="0.25">
      <c r="A200" s="220"/>
      <c r="B200" s="220"/>
      <c r="C200" s="220"/>
      <c r="D200" s="220"/>
      <c r="E200" s="220"/>
      <c r="F200" s="220"/>
      <c r="G200" s="220" t="s">
        <v>525</v>
      </c>
      <c r="H200" s="207">
        <v>920</v>
      </c>
      <c r="I200" s="220" t="s">
        <v>526</v>
      </c>
      <c r="J200" s="194">
        <v>3818</v>
      </c>
    </row>
    <row r="201" spans="1:10" s="63" customFormat="1" ht="0.95" customHeight="1" thickTop="1" x14ac:dyDescent="0.2">
      <c r="A201" s="208"/>
      <c r="B201" s="208"/>
      <c r="C201" s="208"/>
      <c r="D201" s="208"/>
      <c r="E201" s="208"/>
      <c r="F201" s="208"/>
      <c r="G201" s="208"/>
      <c r="H201" s="208"/>
      <c r="I201" s="208"/>
      <c r="J201" s="208"/>
    </row>
    <row r="202" spans="1:10" s="63" customFormat="1" ht="24" customHeight="1" x14ac:dyDescent="0.2">
      <c r="A202" s="227" t="s">
        <v>382</v>
      </c>
      <c r="B202" s="227"/>
      <c r="C202" s="227"/>
      <c r="D202" s="227" t="s">
        <v>80</v>
      </c>
      <c r="E202" s="227"/>
      <c r="F202" s="307"/>
      <c r="G202" s="307"/>
      <c r="H202" s="195"/>
      <c r="I202" s="227"/>
      <c r="J202" s="196">
        <v>2635.11</v>
      </c>
    </row>
    <row r="203" spans="1:10" s="63" customFormat="1" ht="18" customHeight="1" x14ac:dyDescent="0.2">
      <c r="A203" s="222"/>
      <c r="B203" s="199" t="s">
        <v>21</v>
      </c>
      <c r="C203" s="222" t="s">
        <v>22</v>
      </c>
      <c r="D203" s="222" t="s">
        <v>23</v>
      </c>
      <c r="E203" s="308" t="s">
        <v>515</v>
      </c>
      <c r="F203" s="308"/>
      <c r="G203" s="200" t="s">
        <v>287</v>
      </c>
      <c r="H203" s="199" t="s">
        <v>288</v>
      </c>
      <c r="I203" s="199" t="s">
        <v>289</v>
      </c>
      <c r="J203" s="199" t="s">
        <v>0</v>
      </c>
    </row>
    <row r="204" spans="1:10" s="63" customFormat="1" ht="24" customHeight="1" x14ac:dyDescent="0.2">
      <c r="A204" s="226" t="s">
        <v>529</v>
      </c>
      <c r="B204" s="190" t="s">
        <v>229</v>
      </c>
      <c r="C204" s="226" t="s">
        <v>36</v>
      </c>
      <c r="D204" s="226" t="s">
        <v>230</v>
      </c>
      <c r="E204" s="318" t="s">
        <v>185</v>
      </c>
      <c r="F204" s="318"/>
      <c r="G204" s="191" t="s">
        <v>39</v>
      </c>
      <c r="H204" s="213">
        <v>1</v>
      </c>
      <c r="I204" s="198">
        <v>4.18</v>
      </c>
      <c r="J204" s="198">
        <v>4.18</v>
      </c>
    </row>
    <row r="205" spans="1:10" s="63" customFormat="1" ht="25.5" x14ac:dyDescent="0.2">
      <c r="A205" s="221"/>
      <c r="B205" s="221"/>
      <c r="C205" s="221"/>
      <c r="D205" s="221"/>
      <c r="E205" s="221" t="s">
        <v>520</v>
      </c>
      <c r="F205" s="206">
        <v>0</v>
      </c>
      <c r="G205" s="221" t="s">
        <v>521</v>
      </c>
      <c r="H205" s="206">
        <v>0</v>
      </c>
      <c r="I205" s="221" t="s">
        <v>522</v>
      </c>
      <c r="J205" s="206">
        <v>0</v>
      </c>
    </row>
    <row r="206" spans="1:10" s="63" customFormat="1" ht="25.5" x14ac:dyDescent="0.2">
      <c r="A206" s="221"/>
      <c r="B206" s="221"/>
      <c r="C206" s="221"/>
      <c r="D206" s="221"/>
      <c r="E206" s="221" t="s">
        <v>523</v>
      </c>
      <c r="F206" s="206">
        <v>1.41</v>
      </c>
      <c r="G206" s="221"/>
      <c r="H206" s="317" t="s">
        <v>524</v>
      </c>
      <c r="I206" s="317"/>
      <c r="J206" s="206">
        <v>5.59</v>
      </c>
    </row>
    <row r="207" spans="1:10" s="63" customFormat="1" ht="30" customHeight="1" thickBot="1" x14ac:dyDescent="0.25">
      <c r="A207" s="220"/>
      <c r="B207" s="220"/>
      <c r="C207" s="220"/>
      <c r="D207" s="220"/>
      <c r="E207" s="220"/>
      <c r="F207" s="220"/>
      <c r="G207" s="220" t="s">
        <v>525</v>
      </c>
      <c r="H207" s="207">
        <v>207</v>
      </c>
      <c r="I207" s="220" t="s">
        <v>526</v>
      </c>
      <c r="J207" s="194">
        <v>1157.1300000000001</v>
      </c>
    </row>
    <row r="208" spans="1:10" s="63" customFormat="1" ht="0.95" customHeight="1" thickTop="1" x14ac:dyDescent="0.2">
      <c r="A208" s="208"/>
      <c r="B208" s="208"/>
      <c r="C208" s="208"/>
      <c r="D208" s="208"/>
      <c r="E208" s="208"/>
      <c r="F208" s="208"/>
      <c r="G208" s="208"/>
      <c r="H208" s="208"/>
      <c r="I208" s="208"/>
      <c r="J208" s="208"/>
    </row>
    <row r="209" spans="1:10" s="63" customFormat="1" ht="18" customHeight="1" x14ac:dyDescent="0.2">
      <c r="A209" s="222"/>
      <c r="B209" s="199" t="s">
        <v>21</v>
      </c>
      <c r="C209" s="222" t="s">
        <v>22</v>
      </c>
      <c r="D209" s="222" t="s">
        <v>23</v>
      </c>
      <c r="E209" s="308" t="s">
        <v>515</v>
      </c>
      <c r="F209" s="308"/>
      <c r="G209" s="200" t="s">
        <v>287</v>
      </c>
      <c r="H209" s="199" t="s">
        <v>288</v>
      </c>
      <c r="I209" s="199" t="s">
        <v>289</v>
      </c>
      <c r="J209" s="199" t="s">
        <v>0</v>
      </c>
    </row>
    <row r="210" spans="1:10" s="63" customFormat="1" ht="24" customHeight="1" x14ac:dyDescent="0.2">
      <c r="A210" s="226" t="s">
        <v>529</v>
      </c>
      <c r="B210" s="190" t="s">
        <v>198</v>
      </c>
      <c r="C210" s="226" t="s">
        <v>36</v>
      </c>
      <c r="D210" s="226" t="s">
        <v>199</v>
      </c>
      <c r="E210" s="318" t="s">
        <v>185</v>
      </c>
      <c r="F210" s="318"/>
      <c r="G210" s="191" t="s">
        <v>39</v>
      </c>
      <c r="H210" s="213">
        <v>1</v>
      </c>
      <c r="I210" s="198">
        <v>1.78</v>
      </c>
      <c r="J210" s="198">
        <v>1.78</v>
      </c>
    </row>
    <row r="211" spans="1:10" s="63" customFormat="1" ht="25.5" x14ac:dyDescent="0.2">
      <c r="A211" s="221"/>
      <c r="B211" s="221"/>
      <c r="C211" s="221"/>
      <c r="D211" s="221"/>
      <c r="E211" s="221" t="s">
        <v>520</v>
      </c>
      <c r="F211" s="206">
        <v>0</v>
      </c>
      <c r="G211" s="221" t="s">
        <v>521</v>
      </c>
      <c r="H211" s="206">
        <v>0</v>
      </c>
      <c r="I211" s="221" t="s">
        <v>522</v>
      </c>
      <c r="J211" s="206">
        <v>0</v>
      </c>
    </row>
    <row r="212" spans="1:10" s="63" customFormat="1" ht="25.5" x14ac:dyDescent="0.2">
      <c r="A212" s="221"/>
      <c r="B212" s="221"/>
      <c r="C212" s="221"/>
      <c r="D212" s="221"/>
      <c r="E212" s="221" t="s">
        <v>523</v>
      </c>
      <c r="F212" s="206">
        <v>0.6</v>
      </c>
      <c r="G212" s="221"/>
      <c r="H212" s="317" t="s">
        <v>524</v>
      </c>
      <c r="I212" s="317"/>
      <c r="J212" s="206">
        <v>2.38</v>
      </c>
    </row>
    <row r="213" spans="1:10" s="63" customFormat="1" ht="30" customHeight="1" thickBot="1" x14ac:dyDescent="0.25">
      <c r="A213" s="220"/>
      <c r="B213" s="220"/>
      <c r="C213" s="220"/>
      <c r="D213" s="220"/>
      <c r="E213" s="220"/>
      <c r="F213" s="220"/>
      <c r="G213" s="220" t="s">
        <v>525</v>
      </c>
      <c r="H213" s="207">
        <v>621</v>
      </c>
      <c r="I213" s="220" t="s">
        <v>526</v>
      </c>
      <c r="J213" s="194">
        <v>1477.98</v>
      </c>
    </row>
    <row r="214" spans="1:10" s="63" customFormat="1" ht="0.95" customHeight="1" thickTop="1" x14ac:dyDescent="0.2">
      <c r="A214" s="208"/>
      <c r="B214" s="208"/>
      <c r="C214" s="208"/>
      <c r="D214" s="208"/>
      <c r="E214" s="208"/>
      <c r="F214" s="208"/>
      <c r="G214" s="208"/>
      <c r="H214" s="208"/>
      <c r="I214" s="208"/>
      <c r="J214" s="208"/>
    </row>
    <row r="215" spans="1:10" s="63" customFormat="1" ht="24" customHeight="1" x14ac:dyDescent="0.2">
      <c r="A215" s="227" t="s">
        <v>385</v>
      </c>
      <c r="B215" s="227"/>
      <c r="C215" s="227"/>
      <c r="D215" s="227" t="s">
        <v>259</v>
      </c>
      <c r="E215" s="227"/>
      <c r="F215" s="307"/>
      <c r="G215" s="307"/>
      <c r="H215" s="195"/>
      <c r="I215" s="227"/>
      <c r="J215" s="196">
        <v>123335.43</v>
      </c>
    </row>
    <row r="216" spans="1:10" s="63" customFormat="1" ht="24" customHeight="1" x14ac:dyDescent="0.2">
      <c r="A216" s="227" t="s">
        <v>386</v>
      </c>
      <c r="B216" s="227"/>
      <c r="C216" s="227"/>
      <c r="D216" s="227" t="s">
        <v>87</v>
      </c>
      <c r="E216" s="227"/>
      <c r="F216" s="307"/>
      <c r="G216" s="307"/>
      <c r="H216" s="195"/>
      <c r="I216" s="227"/>
      <c r="J216" s="196">
        <v>120536.1</v>
      </c>
    </row>
    <row r="217" spans="1:10" s="63" customFormat="1" ht="18" customHeight="1" x14ac:dyDescent="0.2">
      <c r="A217" s="222"/>
      <c r="B217" s="199" t="s">
        <v>21</v>
      </c>
      <c r="C217" s="222" t="s">
        <v>22</v>
      </c>
      <c r="D217" s="222" t="s">
        <v>23</v>
      </c>
      <c r="E217" s="308" t="s">
        <v>515</v>
      </c>
      <c r="F217" s="308"/>
      <c r="G217" s="200" t="s">
        <v>287</v>
      </c>
      <c r="H217" s="199" t="s">
        <v>288</v>
      </c>
      <c r="I217" s="199" t="s">
        <v>289</v>
      </c>
      <c r="J217" s="199" t="s">
        <v>0</v>
      </c>
    </row>
    <row r="218" spans="1:10" s="63" customFormat="1" ht="39" customHeight="1" x14ac:dyDescent="0.2">
      <c r="A218" s="226" t="s">
        <v>529</v>
      </c>
      <c r="B218" s="190" t="s">
        <v>206</v>
      </c>
      <c r="C218" s="226" t="s">
        <v>36</v>
      </c>
      <c r="D218" s="226" t="s">
        <v>207</v>
      </c>
      <c r="E218" s="318" t="s">
        <v>185</v>
      </c>
      <c r="F218" s="318"/>
      <c r="G218" s="191" t="s">
        <v>35</v>
      </c>
      <c r="H218" s="213">
        <v>1</v>
      </c>
      <c r="I218" s="198">
        <v>131.03</v>
      </c>
      <c r="J218" s="198">
        <v>131.03</v>
      </c>
    </row>
    <row r="219" spans="1:10" s="63" customFormat="1" ht="25.5" x14ac:dyDescent="0.2">
      <c r="A219" s="221"/>
      <c r="B219" s="221"/>
      <c r="C219" s="221"/>
      <c r="D219" s="221"/>
      <c r="E219" s="221" t="s">
        <v>520</v>
      </c>
      <c r="F219" s="206">
        <v>0</v>
      </c>
      <c r="G219" s="221" t="s">
        <v>521</v>
      </c>
      <c r="H219" s="206">
        <v>0</v>
      </c>
      <c r="I219" s="221" t="s">
        <v>522</v>
      </c>
      <c r="J219" s="206">
        <v>0</v>
      </c>
    </row>
    <row r="220" spans="1:10" s="63" customFormat="1" ht="25.5" x14ac:dyDescent="0.2">
      <c r="A220" s="221"/>
      <c r="B220" s="221"/>
      <c r="C220" s="221"/>
      <c r="D220" s="221"/>
      <c r="E220" s="221" t="s">
        <v>523</v>
      </c>
      <c r="F220" s="206">
        <v>44.43</v>
      </c>
      <c r="G220" s="221"/>
      <c r="H220" s="317" t="s">
        <v>524</v>
      </c>
      <c r="I220" s="317"/>
      <c r="J220" s="206">
        <v>175.46</v>
      </c>
    </row>
    <row r="221" spans="1:10" s="63" customFormat="1" ht="30" customHeight="1" thickBot="1" x14ac:dyDescent="0.25">
      <c r="A221" s="220"/>
      <c r="B221" s="220"/>
      <c r="C221" s="220"/>
      <c r="D221" s="220"/>
      <c r="E221" s="220"/>
      <c r="F221" s="220"/>
      <c r="G221" s="220" t="s">
        <v>525</v>
      </c>
      <c r="H221" s="207">
        <v>460</v>
      </c>
      <c r="I221" s="220" t="s">
        <v>526</v>
      </c>
      <c r="J221" s="194">
        <v>80711.600000000006</v>
      </c>
    </row>
    <row r="222" spans="1:10" s="63" customFormat="1" ht="0.95" customHeight="1" thickTop="1" x14ac:dyDescent="0.2">
      <c r="A222" s="208"/>
      <c r="B222" s="208"/>
      <c r="C222" s="208"/>
      <c r="D222" s="208"/>
      <c r="E222" s="208"/>
      <c r="F222" s="208"/>
      <c r="G222" s="208"/>
      <c r="H222" s="208"/>
      <c r="I222" s="208"/>
      <c r="J222" s="208"/>
    </row>
    <row r="223" spans="1:10" s="63" customFormat="1" ht="18" customHeight="1" x14ac:dyDescent="0.2">
      <c r="A223" s="222"/>
      <c r="B223" s="199" t="s">
        <v>21</v>
      </c>
      <c r="C223" s="222" t="s">
        <v>22</v>
      </c>
      <c r="D223" s="222" t="s">
        <v>23</v>
      </c>
      <c r="E223" s="308" t="s">
        <v>515</v>
      </c>
      <c r="F223" s="308"/>
      <c r="G223" s="200" t="s">
        <v>287</v>
      </c>
      <c r="H223" s="199" t="s">
        <v>288</v>
      </c>
      <c r="I223" s="199" t="s">
        <v>289</v>
      </c>
      <c r="J223" s="199" t="s">
        <v>0</v>
      </c>
    </row>
    <row r="224" spans="1:10" s="63" customFormat="1" ht="24" customHeight="1" x14ac:dyDescent="0.2">
      <c r="A224" s="226" t="s">
        <v>529</v>
      </c>
      <c r="B224" s="190" t="s">
        <v>217</v>
      </c>
      <c r="C224" s="226" t="s">
        <v>36</v>
      </c>
      <c r="D224" s="226" t="s">
        <v>218</v>
      </c>
      <c r="E224" s="318" t="s">
        <v>185</v>
      </c>
      <c r="F224" s="318"/>
      <c r="G224" s="191" t="s">
        <v>35</v>
      </c>
      <c r="H224" s="213">
        <v>1</v>
      </c>
      <c r="I224" s="198">
        <v>129.31</v>
      </c>
      <c r="J224" s="198">
        <v>129.31</v>
      </c>
    </row>
    <row r="225" spans="1:10" s="63" customFormat="1" ht="25.5" x14ac:dyDescent="0.2">
      <c r="A225" s="221"/>
      <c r="B225" s="221"/>
      <c r="C225" s="221"/>
      <c r="D225" s="221"/>
      <c r="E225" s="221" t="s">
        <v>520</v>
      </c>
      <c r="F225" s="206">
        <v>0</v>
      </c>
      <c r="G225" s="221" t="s">
        <v>521</v>
      </c>
      <c r="H225" s="206">
        <v>0</v>
      </c>
      <c r="I225" s="221" t="s">
        <v>522</v>
      </c>
      <c r="J225" s="206">
        <v>0</v>
      </c>
    </row>
    <row r="226" spans="1:10" s="63" customFormat="1" ht="25.5" x14ac:dyDescent="0.2">
      <c r="A226" s="221"/>
      <c r="B226" s="221"/>
      <c r="C226" s="221"/>
      <c r="D226" s="221"/>
      <c r="E226" s="221" t="s">
        <v>523</v>
      </c>
      <c r="F226" s="206">
        <v>43.84</v>
      </c>
      <c r="G226" s="221"/>
      <c r="H226" s="317" t="s">
        <v>524</v>
      </c>
      <c r="I226" s="317"/>
      <c r="J226" s="206">
        <v>173.15</v>
      </c>
    </row>
    <row r="227" spans="1:10" s="63" customFormat="1" ht="30" customHeight="1" thickBot="1" x14ac:dyDescent="0.25">
      <c r="A227" s="220"/>
      <c r="B227" s="220"/>
      <c r="C227" s="220"/>
      <c r="D227" s="220"/>
      <c r="E227" s="220"/>
      <c r="F227" s="220"/>
      <c r="G227" s="220" t="s">
        <v>525</v>
      </c>
      <c r="H227" s="207">
        <v>230</v>
      </c>
      <c r="I227" s="220" t="s">
        <v>526</v>
      </c>
      <c r="J227" s="194">
        <v>39824.5</v>
      </c>
    </row>
    <row r="228" spans="1:10" s="63" customFormat="1" ht="0.95" customHeight="1" thickTop="1" x14ac:dyDescent="0.2">
      <c r="A228" s="208"/>
      <c r="B228" s="208"/>
      <c r="C228" s="208"/>
      <c r="D228" s="208"/>
      <c r="E228" s="208"/>
      <c r="F228" s="208"/>
      <c r="G228" s="208"/>
      <c r="H228" s="208"/>
      <c r="I228" s="208"/>
      <c r="J228" s="208"/>
    </row>
    <row r="229" spans="1:10" s="63" customFormat="1" ht="24" customHeight="1" x14ac:dyDescent="0.2">
      <c r="A229" s="227" t="s">
        <v>389</v>
      </c>
      <c r="B229" s="227"/>
      <c r="C229" s="227"/>
      <c r="D229" s="227" t="s">
        <v>80</v>
      </c>
      <c r="E229" s="227"/>
      <c r="F229" s="307"/>
      <c r="G229" s="307"/>
      <c r="H229" s="195"/>
      <c r="I229" s="227"/>
      <c r="J229" s="196">
        <v>2799.33</v>
      </c>
    </row>
    <row r="230" spans="1:10" s="63" customFormat="1" ht="18" customHeight="1" x14ac:dyDescent="0.2">
      <c r="A230" s="222"/>
      <c r="B230" s="199" t="s">
        <v>21</v>
      </c>
      <c r="C230" s="222" t="s">
        <v>22</v>
      </c>
      <c r="D230" s="222" t="s">
        <v>23</v>
      </c>
      <c r="E230" s="308" t="s">
        <v>515</v>
      </c>
      <c r="F230" s="308"/>
      <c r="G230" s="200" t="s">
        <v>287</v>
      </c>
      <c r="H230" s="199" t="s">
        <v>288</v>
      </c>
      <c r="I230" s="199" t="s">
        <v>289</v>
      </c>
      <c r="J230" s="199" t="s">
        <v>0</v>
      </c>
    </row>
    <row r="231" spans="1:10" s="63" customFormat="1" ht="24" customHeight="1" x14ac:dyDescent="0.2">
      <c r="A231" s="226" t="s">
        <v>529</v>
      </c>
      <c r="B231" s="190" t="s">
        <v>229</v>
      </c>
      <c r="C231" s="226" t="s">
        <v>36</v>
      </c>
      <c r="D231" s="226" t="s">
        <v>230</v>
      </c>
      <c r="E231" s="318" t="s">
        <v>185</v>
      </c>
      <c r="F231" s="318"/>
      <c r="G231" s="191" t="s">
        <v>39</v>
      </c>
      <c r="H231" s="213">
        <v>1</v>
      </c>
      <c r="I231" s="198">
        <v>4.18</v>
      </c>
      <c r="J231" s="198">
        <v>4.18</v>
      </c>
    </row>
    <row r="232" spans="1:10" s="63" customFormat="1" ht="25.5" x14ac:dyDescent="0.2">
      <c r="A232" s="221"/>
      <c r="B232" s="221"/>
      <c r="C232" s="221"/>
      <c r="D232" s="221"/>
      <c r="E232" s="221" t="s">
        <v>520</v>
      </c>
      <c r="F232" s="206">
        <v>0</v>
      </c>
      <c r="G232" s="221" t="s">
        <v>521</v>
      </c>
      <c r="H232" s="206">
        <v>0</v>
      </c>
      <c r="I232" s="221" t="s">
        <v>522</v>
      </c>
      <c r="J232" s="206">
        <v>0</v>
      </c>
    </row>
    <row r="233" spans="1:10" s="63" customFormat="1" ht="25.5" x14ac:dyDescent="0.2">
      <c r="A233" s="221"/>
      <c r="B233" s="221"/>
      <c r="C233" s="221"/>
      <c r="D233" s="221"/>
      <c r="E233" s="221" t="s">
        <v>523</v>
      </c>
      <c r="F233" s="206">
        <v>1.41</v>
      </c>
      <c r="G233" s="221"/>
      <c r="H233" s="317" t="s">
        <v>524</v>
      </c>
      <c r="I233" s="317"/>
      <c r="J233" s="206">
        <v>5.59</v>
      </c>
    </row>
    <row r="234" spans="1:10" s="63" customFormat="1" ht="30" customHeight="1" thickBot="1" x14ac:dyDescent="0.25">
      <c r="A234" s="220"/>
      <c r="B234" s="220"/>
      <c r="C234" s="220"/>
      <c r="D234" s="220"/>
      <c r="E234" s="220"/>
      <c r="F234" s="220"/>
      <c r="G234" s="220" t="s">
        <v>525</v>
      </c>
      <c r="H234" s="207">
        <v>207</v>
      </c>
      <c r="I234" s="220" t="s">
        <v>526</v>
      </c>
      <c r="J234" s="194">
        <v>1157.1300000000001</v>
      </c>
    </row>
    <row r="235" spans="1:10" s="63" customFormat="1" ht="0.95" customHeight="1" thickTop="1" x14ac:dyDescent="0.2">
      <c r="A235" s="208"/>
      <c r="B235" s="208"/>
      <c r="C235" s="208"/>
      <c r="D235" s="208"/>
      <c r="E235" s="208"/>
      <c r="F235" s="208"/>
      <c r="G235" s="208"/>
      <c r="H235" s="208"/>
      <c r="I235" s="208"/>
      <c r="J235" s="208"/>
    </row>
    <row r="236" spans="1:10" s="63" customFormat="1" ht="18" customHeight="1" x14ac:dyDescent="0.2">
      <c r="A236" s="222"/>
      <c r="B236" s="199" t="s">
        <v>21</v>
      </c>
      <c r="C236" s="222" t="s">
        <v>22</v>
      </c>
      <c r="D236" s="222" t="s">
        <v>23</v>
      </c>
      <c r="E236" s="308" t="s">
        <v>515</v>
      </c>
      <c r="F236" s="308"/>
      <c r="G236" s="200" t="s">
        <v>287</v>
      </c>
      <c r="H236" s="199" t="s">
        <v>288</v>
      </c>
      <c r="I236" s="199" t="s">
        <v>289</v>
      </c>
      <c r="J236" s="199" t="s">
        <v>0</v>
      </c>
    </row>
    <row r="237" spans="1:10" s="63" customFormat="1" ht="24" customHeight="1" x14ac:dyDescent="0.2">
      <c r="A237" s="226" t="s">
        <v>529</v>
      </c>
      <c r="B237" s="190" t="s">
        <v>198</v>
      </c>
      <c r="C237" s="226" t="s">
        <v>36</v>
      </c>
      <c r="D237" s="226" t="s">
        <v>199</v>
      </c>
      <c r="E237" s="318" t="s">
        <v>185</v>
      </c>
      <c r="F237" s="318"/>
      <c r="G237" s="191" t="s">
        <v>39</v>
      </c>
      <c r="H237" s="213">
        <v>1</v>
      </c>
      <c r="I237" s="198">
        <v>1.78</v>
      </c>
      <c r="J237" s="198">
        <v>1.78</v>
      </c>
    </row>
    <row r="238" spans="1:10" s="63" customFormat="1" ht="25.5" x14ac:dyDescent="0.2">
      <c r="A238" s="221"/>
      <c r="B238" s="221"/>
      <c r="C238" s="221"/>
      <c r="D238" s="221"/>
      <c r="E238" s="221" t="s">
        <v>520</v>
      </c>
      <c r="F238" s="206">
        <v>0</v>
      </c>
      <c r="G238" s="221" t="s">
        <v>521</v>
      </c>
      <c r="H238" s="206">
        <v>0</v>
      </c>
      <c r="I238" s="221" t="s">
        <v>522</v>
      </c>
      <c r="J238" s="206">
        <v>0</v>
      </c>
    </row>
    <row r="239" spans="1:10" s="63" customFormat="1" ht="25.5" x14ac:dyDescent="0.2">
      <c r="A239" s="221"/>
      <c r="B239" s="221"/>
      <c r="C239" s="221"/>
      <c r="D239" s="221"/>
      <c r="E239" s="221" t="s">
        <v>523</v>
      </c>
      <c r="F239" s="206">
        <v>0.6</v>
      </c>
      <c r="G239" s="221"/>
      <c r="H239" s="317" t="s">
        <v>524</v>
      </c>
      <c r="I239" s="317"/>
      <c r="J239" s="206">
        <v>2.38</v>
      </c>
    </row>
    <row r="240" spans="1:10" s="63" customFormat="1" ht="30" customHeight="1" thickBot="1" x14ac:dyDescent="0.25">
      <c r="A240" s="220"/>
      <c r="B240" s="220"/>
      <c r="C240" s="220"/>
      <c r="D240" s="220"/>
      <c r="E240" s="220"/>
      <c r="F240" s="220"/>
      <c r="G240" s="220" t="s">
        <v>525</v>
      </c>
      <c r="H240" s="207">
        <v>690</v>
      </c>
      <c r="I240" s="220" t="s">
        <v>526</v>
      </c>
      <c r="J240" s="194">
        <v>1642.2</v>
      </c>
    </row>
    <row r="241" spans="1:10" s="63" customFormat="1" ht="0.95" customHeight="1" thickTop="1" x14ac:dyDescent="0.2">
      <c r="A241" s="208"/>
      <c r="B241" s="208"/>
      <c r="C241" s="208"/>
      <c r="D241" s="208"/>
      <c r="E241" s="208"/>
      <c r="F241" s="208"/>
      <c r="G241" s="208"/>
      <c r="H241" s="208"/>
      <c r="I241" s="208"/>
      <c r="J241" s="208"/>
    </row>
    <row r="242" spans="1:10" s="63" customFormat="1" ht="24" customHeight="1" x14ac:dyDescent="0.2">
      <c r="A242" s="227" t="s">
        <v>392</v>
      </c>
      <c r="B242" s="227"/>
      <c r="C242" s="227"/>
      <c r="D242" s="227" t="s">
        <v>91</v>
      </c>
      <c r="E242" s="227"/>
      <c r="F242" s="307"/>
      <c r="G242" s="307"/>
      <c r="H242" s="195"/>
      <c r="I242" s="227"/>
      <c r="J242" s="196">
        <v>2898879.49</v>
      </c>
    </row>
    <row r="243" spans="1:10" s="63" customFormat="1" ht="24" customHeight="1" x14ac:dyDescent="0.2">
      <c r="A243" s="227" t="s">
        <v>393</v>
      </c>
      <c r="B243" s="227"/>
      <c r="C243" s="227"/>
      <c r="D243" s="227" t="s">
        <v>92</v>
      </c>
      <c r="E243" s="227"/>
      <c r="F243" s="307"/>
      <c r="G243" s="307"/>
      <c r="H243" s="195"/>
      <c r="I243" s="227"/>
      <c r="J243" s="196">
        <v>2546717.46</v>
      </c>
    </row>
    <row r="244" spans="1:10" s="63" customFormat="1" ht="18" customHeight="1" x14ac:dyDescent="0.2">
      <c r="A244" s="222"/>
      <c r="B244" s="199" t="s">
        <v>21</v>
      </c>
      <c r="C244" s="222" t="s">
        <v>22</v>
      </c>
      <c r="D244" s="222" t="s">
        <v>23</v>
      </c>
      <c r="E244" s="308" t="s">
        <v>515</v>
      </c>
      <c r="F244" s="308"/>
      <c r="G244" s="200" t="s">
        <v>287</v>
      </c>
      <c r="H244" s="199" t="s">
        <v>288</v>
      </c>
      <c r="I244" s="199" t="s">
        <v>289</v>
      </c>
      <c r="J244" s="199" t="s">
        <v>0</v>
      </c>
    </row>
    <row r="245" spans="1:10" s="63" customFormat="1" ht="26.1" customHeight="1" x14ac:dyDescent="0.2">
      <c r="A245" s="226" t="s">
        <v>529</v>
      </c>
      <c r="B245" s="190" t="s">
        <v>189</v>
      </c>
      <c r="C245" s="226" t="s">
        <v>36</v>
      </c>
      <c r="D245" s="226" t="s">
        <v>190</v>
      </c>
      <c r="E245" s="318" t="s">
        <v>185</v>
      </c>
      <c r="F245" s="318"/>
      <c r="G245" s="191" t="s">
        <v>1</v>
      </c>
      <c r="H245" s="213">
        <v>1</v>
      </c>
      <c r="I245" s="198">
        <v>15</v>
      </c>
      <c r="J245" s="198">
        <v>15</v>
      </c>
    </row>
    <row r="246" spans="1:10" s="63" customFormat="1" ht="25.5" x14ac:dyDescent="0.2">
      <c r="A246" s="221"/>
      <c r="B246" s="221"/>
      <c r="C246" s="221"/>
      <c r="D246" s="221"/>
      <c r="E246" s="221" t="s">
        <v>520</v>
      </c>
      <c r="F246" s="206">
        <v>0</v>
      </c>
      <c r="G246" s="221" t="s">
        <v>521</v>
      </c>
      <c r="H246" s="206">
        <v>0</v>
      </c>
      <c r="I246" s="221" t="s">
        <v>522</v>
      </c>
      <c r="J246" s="206">
        <v>0</v>
      </c>
    </row>
    <row r="247" spans="1:10" s="63" customFormat="1" ht="25.5" x14ac:dyDescent="0.2">
      <c r="A247" s="221"/>
      <c r="B247" s="221"/>
      <c r="C247" s="221"/>
      <c r="D247" s="221"/>
      <c r="E247" s="221" t="s">
        <v>523</v>
      </c>
      <c r="F247" s="206">
        <v>5.08</v>
      </c>
      <c r="G247" s="221"/>
      <c r="H247" s="317" t="s">
        <v>524</v>
      </c>
      <c r="I247" s="317"/>
      <c r="J247" s="206">
        <v>20.079999999999998</v>
      </c>
    </row>
    <row r="248" spans="1:10" s="63" customFormat="1" ht="30" customHeight="1" thickBot="1" x14ac:dyDescent="0.25">
      <c r="A248" s="220"/>
      <c r="B248" s="220"/>
      <c r="C248" s="220"/>
      <c r="D248" s="220"/>
      <c r="E248" s="220"/>
      <c r="F248" s="220"/>
      <c r="G248" s="220" t="s">
        <v>525</v>
      </c>
      <c r="H248" s="207">
        <v>36275.440000000002</v>
      </c>
      <c r="I248" s="220" t="s">
        <v>526</v>
      </c>
      <c r="J248" s="194">
        <v>728410.83</v>
      </c>
    </row>
    <row r="249" spans="1:10" s="63" customFormat="1" ht="0.95" customHeight="1" thickTop="1" x14ac:dyDescent="0.2">
      <c r="A249" s="208"/>
      <c r="B249" s="208"/>
      <c r="C249" s="208"/>
      <c r="D249" s="208"/>
      <c r="E249" s="208"/>
      <c r="F249" s="208"/>
      <c r="G249" s="208"/>
      <c r="H249" s="208"/>
      <c r="I249" s="208"/>
      <c r="J249" s="208"/>
    </row>
    <row r="250" spans="1:10" s="63" customFormat="1" ht="18" customHeight="1" x14ac:dyDescent="0.2">
      <c r="A250" s="222"/>
      <c r="B250" s="199" t="s">
        <v>21</v>
      </c>
      <c r="C250" s="222" t="s">
        <v>22</v>
      </c>
      <c r="D250" s="222" t="s">
        <v>23</v>
      </c>
      <c r="E250" s="308" t="s">
        <v>515</v>
      </c>
      <c r="F250" s="308"/>
      <c r="G250" s="200" t="s">
        <v>287</v>
      </c>
      <c r="H250" s="199" t="s">
        <v>288</v>
      </c>
      <c r="I250" s="199" t="s">
        <v>289</v>
      </c>
      <c r="J250" s="199" t="s">
        <v>0</v>
      </c>
    </row>
    <row r="251" spans="1:10" s="63" customFormat="1" ht="39" customHeight="1" x14ac:dyDescent="0.2">
      <c r="A251" s="226" t="s">
        <v>529</v>
      </c>
      <c r="B251" s="190" t="s">
        <v>183</v>
      </c>
      <c r="C251" s="226" t="s">
        <v>36</v>
      </c>
      <c r="D251" s="226" t="s">
        <v>184</v>
      </c>
      <c r="E251" s="318" t="s">
        <v>185</v>
      </c>
      <c r="F251" s="318"/>
      <c r="G251" s="191" t="s">
        <v>35</v>
      </c>
      <c r="H251" s="213">
        <v>1</v>
      </c>
      <c r="I251" s="198">
        <v>3</v>
      </c>
      <c r="J251" s="198">
        <v>3</v>
      </c>
    </row>
    <row r="252" spans="1:10" s="63" customFormat="1" ht="25.5" x14ac:dyDescent="0.2">
      <c r="A252" s="221"/>
      <c r="B252" s="221"/>
      <c r="C252" s="221"/>
      <c r="D252" s="221"/>
      <c r="E252" s="221" t="s">
        <v>520</v>
      </c>
      <c r="F252" s="206">
        <v>0</v>
      </c>
      <c r="G252" s="221" t="s">
        <v>521</v>
      </c>
      <c r="H252" s="206">
        <v>0</v>
      </c>
      <c r="I252" s="221" t="s">
        <v>522</v>
      </c>
      <c r="J252" s="206">
        <v>0</v>
      </c>
    </row>
    <row r="253" spans="1:10" s="63" customFormat="1" ht="25.5" x14ac:dyDescent="0.2">
      <c r="A253" s="221"/>
      <c r="B253" s="221"/>
      <c r="C253" s="221"/>
      <c r="D253" s="221"/>
      <c r="E253" s="221" t="s">
        <v>523</v>
      </c>
      <c r="F253" s="206">
        <v>1.01</v>
      </c>
      <c r="G253" s="221"/>
      <c r="H253" s="317" t="s">
        <v>524</v>
      </c>
      <c r="I253" s="317"/>
      <c r="J253" s="206">
        <v>4.01</v>
      </c>
    </row>
    <row r="254" spans="1:10" s="63" customFormat="1" ht="30" customHeight="1" thickBot="1" x14ac:dyDescent="0.25">
      <c r="A254" s="220"/>
      <c r="B254" s="220"/>
      <c r="C254" s="220"/>
      <c r="D254" s="220"/>
      <c r="E254" s="220"/>
      <c r="F254" s="220"/>
      <c r="G254" s="220" t="s">
        <v>525</v>
      </c>
      <c r="H254" s="207">
        <v>453443.05</v>
      </c>
      <c r="I254" s="220" t="s">
        <v>526</v>
      </c>
      <c r="J254" s="194">
        <v>1818306.63</v>
      </c>
    </row>
    <row r="255" spans="1:10" s="63" customFormat="1" ht="0.95" customHeight="1" thickTop="1" x14ac:dyDescent="0.2">
      <c r="A255" s="208"/>
      <c r="B255" s="208"/>
      <c r="C255" s="208"/>
      <c r="D255" s="208"/>
      <c r="E255" s="208"/>
      <c r="F255" s="208"/>
      <c r="G255" s="208"/>
      <c r="H255" s="208"/>
      <c r="I255" s="208"/>
      <c r="J255" s="208"/>
    </row>
    <row r="256" spans="1:10" s="63" customFormat="1" ht="24" customHeight="1" x14ac:dyDescent="0.2">
      <c r="A256" s="227" t="s">
        <v>396</v>
      </c>
      <c r="B256" s="227"/>
      <c r="C256" s="227"/>
      <c r="D256" s="227" t="s">
        <v>80</v>
      </c>
      <c r="E256" s="227"/>
      <c r="F256" s="307"/>
      <c r="G256" s="307"/>
      <c r="H256" s="195"/>
      <c r="I256" s="227"/>
      <c r="J256" s="196">
        <v>352162.03</v>
      </c>
    </row>
    <row r="257" spans="1:10" s="63" customFormat="1" ht="18" customHeight="1" x14ac:dyDescent="0.2">
      <c r="A257" s="222"/>
      <c r="B257" s="199" t="s">
        <v>21</v>
      </c>
      <c r="C257" s="222" t="s">
        <v>22</v>
      </c>
      <c r="D257" s="222" t="s">
        <v>23</v>
      </c>
      <c r="E257" s="308" t="s">
        <v>515</v>
      </c>
      <c r="F257" s="308"/>
      <c r="G257" s="200" t="s">
        <v>287</v>
      </c>
      <c r="H257" s="199" t="s">
        <v>288</v>
      </c>
      <c r="I257" s="199" t="s">
        <v>289</v>
      </c>
      <c r="J257" s="199" t="s">
        <v>0</v>
      </c>
    </row>
    <row r="258" spans="1:10" s="63" customFormat="1" ht="24" customHeight="1" x14ac:dyDescent="0.2">
      <c r="A258" s="226" t="s">
        <v>529</v>
      </c>
      <c r="B258" s="190" t="s">
        <v>222</v>
      </c>
      <c r="C258" s="226" t="s">
        <v>36</v>
      </c>
      <c r="D258" s="226" t="s">
        <v>223</v>
      </c>
      <c r="E258" s="318" t="s">
        <v>185</v>
      </c>
      <c r="F258" s="318"/>
      <c r="G258" s="191" t="s">
        <v>39</v>
      </c>
      <c r="H258" s="213">
        <v>1</v>
      </c>
      <c r="I258" s="198">
        <v>3.9</v>
      </c>
      <c r="J258" s="198">
        <v>3.9</v>
      </c>
    </row>
    <row r="259" spans="1:10" s="63" customFormat="1" ht="25.5" x14ac:dyDescent="0.2">
      <c r="A259" s="221"/>
      <c r="B259" s="221"/>
      <c r="C259" s="221"/>
      <c r="D259" s="221"/>
      <c r="E259" s="221" t="s">
        <v>520</v>
      </c>
      <c r="F259" s="206">
        <v>0</v>
      </c>
      <c r="G259" s="221" t="s">
        <v>521</v>
      </c>
      <c r="H259" s="206">
        <v>0</v>
      </c>
      <c r="I259" s="221" t="s">
        <v>522</v>
      </c>
      <c r="J259" s="206">
        <v>0</v>
      </c>
    </row>
    <row r="260" spans="1:10" s="63" customFormat="1" ht="25.5" x14ac:dyDescent="0.2">
      <c r="A260" s="221"/>
      <c r="B260" s="221"/>
      <c r="C260" s="221"/>
      <c r="D260" s="221"/>
      <c r="E260" s="221" t="s">
        <v>523</v>
      </c>
      <c r="F260" s="206">
        <v>1.32</v>
      </c>
      <c r="G260" s="221"/>
      <c r="H260" s="317" t="s">
        <v>524</v>
      </c>
      <c r="I260" s="317"/>
      <c r="J260" s="206">
        <v>5.22</v>
      </c>
    </row>
    <row r="261" spans="1:10" s="63" customFormat="1" ht="30" customHeight="1" thickBot="1" x14ac:dyDescent="0.25">
      <c r="A261" s="220"/>
      <c r="B261" s="220"/>
      <c r="C261" s="220"/>
      <c r="D261" s="220"/>
      <c r="E261" s="220"/>
      <c r="F261" s="220"/>
      <c r="G261" s="220" t="s">
        <v>525</v>
      </c>
      <c r="H261" s="207">
        <v>5441.32</v>
      </c>
      <c r="I261" s="220" t="s">
        <v>526</v>
      </c>
      <c r="J261" s="194">
        <v>28403.69</v>
      </c>
    </row>
    <row r="262" spans="1:10" s="63" customFormat="1" ht="0.95" customHeight="1" thickTop="1" x14ac:dyDescent="0.2">
      <c r="A262" s="208"/>
      <c r="B262" s="208"/>
      <c r="C262" s="208"/>
      <c r="D262" s="208"/>
      <c r="E262" s="208"/>
      <c r="F262" s="208"/>
      <c r="G262" s="208"/>
      <c r="H262" s="208"/>
      <c r="I262" s="208"/>
      <c r="J262" s="208"/>
    </row>
    <row r="263" spans="1:10" s="63" customFormat="1" ht="18" customHeight="1" x14ac:dyDescent="0.2">
      <c r="A263" s="222"/>
      <c r="B263" s="199" t="s">
        <v>21</v>
      </c>
      <c r="C263" s="222" t="s">
        <v>22</v>
      </c>
      <c r="D263" s="222" t="s">
        <v>23</v>
      </c>
      <c r="E263" s="308" t="s">
        <v>515</v>
      </c>
      <c r="F263" s="308"/>
      <c r="G263" s="200" t="s">
        <v>287</v>
      </c>
      <c r="H263" s="199" t="s">
        <v>288</v>
      </c>
      <c r="I263" s="199" t="s">
        <v>289</v>
      </c>
      <c r="J263" s="199" t="s">
        <v>0</v>
      </c>
    </row>
    <row r="264" spans="1:10" s="63" customFormat="1" ht="24" customHeight="1" x14ac:dyDescent="0.2">
      <c r="A264" s="226" t="s">
        <v>529</v>
      </c>
      <c r="B264" s="190" t="s">
        <v>198</v>
      </c>
      <c r="C264" s="226" t="s">
        <v>36</v>
      </c>
      <c r="D264" s="226" t="s">
        <v>199</v>
      </c>
      <c r="E264" s="318" t="s">
        <v>185</v>
      </c>
      <c r="F264" s="318"/>
      <c r="G264" s="191" t="s">
        <v>39</v>
      </c>
      <c r="H264" s="213">
        <v>1</v>
      </c>
      <c r="I264" s="198">
        <v>1.78</v>
      </c>
      <c r="J264" s="198">
        <v>1.78</v>
      </c>
    </row>
    <row r="265" spans="1:10" s="63" customFormat="1" ht="25.5" x14ac:dyDescent="0.2">
      <c r="A265" s="221"/>
      <c r="B265" s="221"/>
      <c r="C265" s="221"/>
      <c r="D265" s="221"/>
      <c r="E265" s="221" t="s">
        <v>520</v>
      </c>
      <c r="F265" s="206">
        <v>0</v>
      </c>
      <c r="G265" s="221" t="s">
        <v>521</v>
      </c>
      <c r="H265" s="206">
        <v>0</v>
      </c>
      <c r="I265" s="221" t="s">
        <v>522</v>
      </c>
      <c r="J265" s="206">
        <v>0</v>
      </c>
    </row>
    <row r="266" spans="1:10" s="63" customFormat="1" ht="25.5" x14ac:dyDescent="0.2">
      <c r="A266" s="221"/>
      <c r="B266" s="221"/>
      <c r="C266" s="221"/>
      <c r="D266" s="221"/>
      <c r="E266" s="221" t="s">
        <v>523</v>
      </c>
      <c r="F266" s="206">
        <v>0.6</v>
      </c>
      <c r="G266" s="221"/>
      <c r="H266" s="317" t="s">
        <v>524</v>
      </c>
      <c r="I266" s="317"/>
      <c r="J266" s="206">
        <v>2.38</v>
      </c>
    </row>
    <row r="267" spans="1:10" s="63" customFormat="1" ht="30" customHeight="1" thickBot="1" x14ac:dyDescent="0.25">
      <c r="A267" s="220"/>
      <c r="B267" s="220"/>
      <c r="C267" s="220"/>
      <c r="D267" s="220"/>
      <c r="E267" s="220"/>
      <c r="F267" s="220"/>
      <c r="G267" s="220" t="s">
        <v>525</v>
      </c>
      <c r="H267" s="207">
        <v>136032.92000000001</v>
      </c>
      <c r="I267" s="220" t="s">
        <v>526</v>
      </c>
      <c r="J267" s="194">
        <v>323758.34000000003</v>
      </c>
    </row>
    <row r="268" spans="1:10" s="63" customFormat="1" ht="0.95" customHeight="1" thickTop="1" x14ac:dyDescent="0.2">
      <c r="A268" s="208"/>
      <c r="B268" s="208"/>
      <c r="C268" s="208"/>
      <c r="D268" s="208"/>
      <c r="E268" s="208"/>
      <c r="F268" s="208"/>
      <c r="G268" s="208"/>
      <c r="H268" s="208"/>
      <c r="I268" s="208"/>
      <c r="J268" s="208"/>
    </row>
    <row r="269" spans="1:10" s="63" customFormat="1" ht="24" customHeight="1" x14ac:dyDescent="0.2">
      <c r="A269" s="227" t="s">
        <v>399</v>
      </c>
      <c r="B269" s="227"/>
      <c r="C269" s="227"/>
      <c r="D269" s="227" t="s">
        <v>98</v>
      </c>
      <c r="E269" s="227"/>
      <c r="F269" s="307"/>
      <c r="G269" s="307"/>
      <c r="H269" s="195"/>
      <c r="I269" s="227"/>
      <c r="J269" s="196">
        <v>249360.5</v>
      </c>
    </row>
    <row r="270" spans="1:10" s="63" customFormat="1" ht="18" customHeight="1" x14ac:dyDescent="0.2">
      <c r="A270" s="222"/>
      <c r="B270" s="199" t="s">
        <v>21</v>
      </c>
      <c r="C270" s="222" t="s">
        <v>22</v>
      </c>
      <c r="D270" s="222" t="s">
        <v>23</v>
      </c>
      <c r="E270" s="308" t="s">
        <v>515</v>
      </c>
      <c r="F270" s="308"/>
      <c r="G270" s="200" t="s">
        <v>287</v>
      </c>
      <c r="H270" s="199" t="s">
        <v>288</v>
      </c>
      <c r="I270" s="199" t="s">
        <v>289</v>
      </c>
      <c r="J270" s="199" t="s">
        <v>0</v>
      </c>
    </row>
    <row r="271" spans="1:10" s="63" customFormat="1" ht="26.1" customHeight="1" x14ac:dyDescent="0.2">
      <c r="A271" s="226" t="s">
        <v>529</v>
      </c>
      <c r="B271" s="190" t="s">
        <v>243</v>
      </c>
      <c r="C271" s="226" t="s">
        <v>36</v>
      </c>
      <c r="D271" s="226" t="s">
        <v>244</v>
      </c>
      <c r="E271" s="318" t="s">
        <v>185</v>
      </c>
      <c r="F271" s="318"/>
      <c r="G271" s="191" t="s">
        <v>39</v>
      </c>
      <c r="H271" s="213">
        <v>1</v>
      </c>
      <c r="I271" s="198">
        <v>0.16</v>
      </c>
      <c r="J271" s="198">
        <v>0.16</v>
      </c>
    </row>
    <row r="272" spans="1:10" s="63" customFormat="1" ht="25.5" x14ac:dyDescent="0.2">
      <c r="A272" s="221"/>
      <c r="B272" s="221"/>
      <c r="C272" s="221"/>
      <c r="D272" s="221"/>
      <c r="E272" s="221" t="s">
        <v>520</v>
      </c>
      <c r="F272" s="206">
        <v>0</v>
      </c>
      <c r="G272" s="221" t="s">
        <v>521</v>
      </c>
      <c r="H272" s="206">
        <v>0</v>
      </c>
      <c r="I272" s="221" t="s">
        <v>522</v>
      </c>
      <c r="J272" s="206">
        <v>0</v>
      </c>
    </row>
    <row r="273" spans="1:10" s="63" customFormat="1" ht="25.5" x14ac:dyDescent="0.2">
      <c r="A273" s="221"/>
      <c r="B273" s="221"/>
      <c r="C273" s="221"/>
      <c r="D273" s="221"/>
      <c r="E273" s="221" t="s">
        <v>523</v>
      </c>
      <c r="F273" s="206">
        <v>0.05</v>
      </c>
      <c r="G273" s="221"/>
      <c r="H273" s="317" t="s">
        <v>524</v>
      </c>
      <c r="I273" s="317"/>
      <c r="J273" s="206">
        <v>0.21</v>
      </c>
    </row>
    <row r="274" spans="1:10" s="63" customFormat="1" ht="30" customHeight="1" thickBot="1" x14ac:dyDescent="0.25">
      <c r="A274" s="220"/>
      <c r="B274" s="220"/>
      <c r="C274" s="220"/>
      <c r="D274" s="220"/>
      <c r="E274" s="220"/>
      <c r="F274" s="220"/>
      <c r="G274" s="220" t="s">
        <v>525</v>
      </c>
      <c r="H274" s="207">
        <v>3627.54</v>
      </c>
      <c r="I274" s="220" t="s">
        <v>526</v>
      </c>
      <c r="J274" s="194">
        <v>761.78</v>
      </c>
    </row>
    <row r="275" spans="1:10" s="63" customFormat="1" ht="0.95" customHeight="1" thickTop="1" x14ac:dyDescent="0.2">
      <c r="A275" s="208"/>
      <c r="B275" s="208"/>
      <c r="C275" s="208"/>
      <c r="D275" s="208"/>
      <c r="E275" s="208"/>
      <c r="F275" s="208"/>
      <c r="G275" s="208"/>
      <c r="H275" s="208"/>
      <c r="I275" s="208"/>
      <c r="J275" s="208"/>
    </row>
    <row r="276" spans="1:10" s="63" customFormat="1" ht="18" customHeight="1" x14ac:dyDescent="0.2">
      <c r="A276" s="222"/>
      <c r="B276" s="199" t="s">
        <v>21</v>
      </c>
      <c r="C276" s="222" t="s">
        <v>22</v>
      </c>
      <c r="D276" s="222" t="s">
        <v>23</v>
      </c>
      <c r="E276" s="308" t="s">
        <v>515</v>
      </c>
      <c r="F276" s="308"/>
      <c r="G276" s="200" t="s">
        <v>287</v>
      </c>
      <c r="H276" s="199" t="s">
        <v>288</v>
      </c>
      <c r="I276" s="199" t="s">
        <v>289</v>
      </c>
      <c r="J276" s="199" t="s">
        <v>0</v>
      </c>
    </row>
    <row r="277" spans="1:10" s="63" customFormat="1" ht="24" customHeight="1" x14ac:dyDescent="0.2">
      <c r="A277" s="226" t="s">
        <v>529</v>
      </c>
      <c r="B277" s="190" t="s">
        <v>200</v>
      </c>
      <c r="C277" s="226" t="s">
        <v>36</v>
      </c>
      <c r="D277" s="226" t="s">
        <v>201</v>
      </c>
      <c r="E277" s="318" t="s">
        <v>185</v>
      </c>
      <c r="F277" s="318"/>
      <c r="G277" s="191" t="s">
        <v>39</v>
      </c>
      <c r="H277" s="213">
        <v>1</v>
      </c>
      <c r="I277" s="198">
        <v>1.04</v>
      </c>
      <c r="J277" s="198">
        <v>1.04</v>
      </c>
    </row>
    <row r="278" spans="1:10" s="63" customFormat="1" ht="25.5" x14ac:dyDescent="0.2">
      <c r="A278" s="221"/>
      <c r="B278" s="221"/>
      <c r="C278" s="221"/>
      <c r="D278" s="221"/>
      <c r="E278" s="221" t="s">
        <v>520</v>
      </c>
      <c r="F278" s="206">
        <v>0</v>
      </c>
      <c r="G278" s="221" t="s">
        <v>521</v>
      </c>
      <c r="H278" s="206">
        <v>0</v>
      </c>
      <c r="I278" s="221" t="s">
        <v>522</v>
      </c>
      <c r="J278" s="206">
        <v>0</v>
      </c>
    </row>
    <row r="279" spans="1:10" s="63" customFormat="1" ht="25.5" x14ac:dyDescent="0.2">
      <c r="A279" s="221"/>
      <c r="B279" s="221"/>
      <c r="C279" s="221"/>
      <c r="D279" s="221"/>
      <c r="E279" s="221" t="s">
        <v>523</v>
      </c>
      <c r="F279" s="206">
        <v>0.35</v>
      </c>
      <c r="G279" s="221"/>
      <c r="H279" s="317" t="s">
        <v>524</v>
      </c>
      <c r="I279" s="317"/>
      <c r="J279" s="206">
        <v>1.39</v>
      </c>
    </row>
    <row r="280" spans="1:10" s="63" customFormat="1" ht="30" customHeight="1" thickBot="1" x14ac:dyDescent="0.25">
      <c r="A280" s="220"/>
      <c r="B280" s="220"/>
      <c r="C280" s="220"/>
      <c r="D280" s="220"/>
      <c r="E280" s="220"/>
      <c r="F280" s="220"/>
      <c r="G280" s="220" t="s">
        <v>525</v>
      </c>
      <c r="H280" s="207">
        <v>178848</v>
      </c>
      <c r="I280" s="220" t="s">
        <v>526</v>
      </c>
      <c r="J280" s="194">
        <v>248598.72</v>
      </c>
    </row>
    <row r="281" spans="1:10" s="63" customFormat="1" ht="0.95" customHeight="1" thickTop="1" x14ac:dyDescent="0.2">
      <c r="A281" s="208"/>
      <c r="B281" s="208"/>
      <c r="C281" s="208"/>
      <c r="D281" s="208"/>
      <c r="E281" s="208"/>
      <c r="F281" s="208"/>
      <c r="G281" s="208"/>
      <c r="H281" s="208"/>
      <c r="I281" s="208"/>
      <c r="J281" s="208"/>
    </row>
    <row r="282" spans="1:10" s="63" customFormat="1" ht="24" customHeight="1" x14ac:dyDescent="0.2">
      <c r="A282" s="227" t="s">
        <v>402</v>
      </c>
      <c r="B282" s="227"/>
      <c r="C282" s="227"/>
      <c r="D282" s="227" t="s">
        <v>104</v>
      </c>
      <c r="E282" s="227"/>
      <c r="F282" s="307"/>
      <c r="G282" s="307"/>
      <c r="H282" s="195"/>
      <c r="I282" s="227"/>
      <c r="J282" s="196">
        <v>104942.16</v>
      </c>
    </row>
    <row r="283" spans="1:10" s="63" customFormat="1" ht="18" customHeight="1" x14ac:dyDescent="0.2">
      <c r="A283" s="222"/>
      <c r="B283" s="199" t="s">
        <v>21</v>
      </c>
      <c r="C283" s="222" t="s">
        <v>22</v>
      </c>
      <c r="D283" s="222" t="s">
        <v>23</v>
      </c>
      <c r="E283" s="308" t="s">
        <v>515</v>
      </c>
      <c r="F283" s="308"/>
      <c r="G283" s="200" t="s">
        <v>287</v>
      </c>
      <c r="H283" s="199" t="s">
        <v>288</v>
      </c>
      <c r="I283" s="199" t="s">
        <v>289</v>
      </c>
      <c r="J283" s="199" t="s">
        <v>0</v>
      </c>
    </row>
    <row r="284" spans="1:10" s="63" customFormat="1" ht="24" customHeight="1" x14ac:dyDescent="0.2">
      <c r="A284" s="226" t="s">
        <v>529</v>
      </c>
      <c r="B284" s="190" t="s">
        <v>213</v>
      </c>
      <c r="C284" s="226" t="s">
        <v>186</v>
      </c>
      <c r="D284" s="226" t="s">
        <v>105</v>
      </c>
      <c r="E284" s="318" t="s">
        <v>214</v>
      </c>
      <c r="F284" s="318"/>
      <c r="G284" s="191" t="s">
        <v>35</v>
      </c>
      <c r="H284" s="213">
        <v>1</v>
      </c>
      <c r="I284" s="198">
        <v>24.95</v>
      </c>
      <c r="J284" s="198">
        <v>24.95</v>
      </c>
    </row>
    <row r="285" spans="1:10" s="63" customFormat="1" ht="25.5" x14ac:dyDescent="0.2">
      <c r="A285" s="221"/>
      <c r="B285" s="221"/>
      <c r="C285" s="221"/>
      <c r="D285" s="221"/>
      <c r="E285" s="221" t="s">
        <v>520</v>
      </c>
      <c r="F285" s="206">
        <v>0</v>
      </c>
      <c r="G285" s="221" t="s">
        <v>521</v>
      </c>
      <c r="H285" s="206">
        <v>0</v>
      </c>
      <c r="I285" s="221" t="s">
        <v>522</v>
      </c>
      <c r="J285" s="206">
        <v>0</v>
      </c>
    </row>
    <row r="286" spans="1:10" s="63" customFormat="1" ht="25.5" x14ac:dyDescent="0.2">
      <c r="A286" s="221"/>
      <c r="B286" s="221"/>
      <c r="C286" s="221"/>
      <c r="D286" s="221"/>
      <c r="E286" s="221" t="s">
        <v>523</v>
      </c>
      <c r="F286" s="206">
        <v>8.4600000000000009</v>
      </c>
      <c r="G286" s="221"/>
      <c r="H286" s="317" t="s">
        <v>524</v>
      </c>
      <c r="I286" s="317"/>
      <c r="J286" s="206">
        <v>33.409999999999997</v>
      </c>
    </row>
    <row r="287" spans="1:10" s="63" customFormat="1" ht="30" customHeight="1" thickBot="1" x14ac:dyDescent="0.25">
      <c r="A287" s="220"/>
      <c r="B287" s="220"/>
      <c r="C287" s="220"/>
      <c r="D287" s="220"/>
      <c r="E287" s="220"/>
      <c r="F287" s="220"/>
      <c r="G287" s="220" t="s">
        <v>525</v>
      </c>
      <c r="H287" s="207">
        <v>1814</v>
      </c>
      <c r="I287" s="220" t="s">
        <v>526</v>
      </c>
      <c r="J287" s="194">
        <v>60605.74</v>
      </c>
    </row>
    <row r="288" spans="1:10" s="63" customFormat="1" ht="0.95" customHeight="1" thickTop="1" x14ac:dyDescent="0.2">
      <c r="A288" s="208"/>
      <c r="B288" s="208"/>
      <c r="C288" s="208"/>
      <c r="D288" s="208"/>
      <c r="E288" s="208"/>
      <c r="F288" s="208"/>
      <c r="G288" s="208"/>
      <c r="H288" s="208"/>
      <c r="I288" s="208"/>
      <c r="J288" s="208"/>
    </row>
    <row r="289" spans="1:10" s="63" customFormat="1" ht="18" customHeight="1" x14ac:dyDescent="0.2">
      <c r="A289" s="222"/>
      <c r="B289" s="199" t="s">
        <v>21</v>
      </c>
      <c r="C289" s="222" t="s">
        <v>22</v>
      </c>
      <c r="D289" s="222" t="s">
        <v>23</v>
      </c>
      <c r="E289" s="308" t="s">
        <v>515</v>
      </c>
      <c r="F289" s="308"/>
      <c r="G289" s="200" t="s">
        <v>287</v>
      </c>
      <c r="H289" s="199" t="s">
        <v>288</v>
      </c>
      <c r="I289" s="199" t="s">
        <v>289</v>
      </c>
      <c r="J289" s="199" t="s">
        <v>0</v>
      </c>
    </row>
    <row r="290" spans="1:10" s="63" customFormat="1" ht="24" customHeight="1" x14ac:dyDescent="0.2">
      <c r="A290" s="226" t="s">
        <v>529</v>
      </c>
      <c r="B290" s="190" t="s">
        <v>225</v>
      </c>
      <c r="C290" s="226" t="s">
        <v>186</v>
      </c>
      <c r="D290" s="226" t="s">
        <v>119</v>
      </c>
      <c r="E290" s="318" t="s">
        <v>214</v>
      </c>
      <c r="F290" s="318"/>
      <c r="G290" s="191" t="s">
        <v>35</v>
      </c>
      <c r="H290" s="213">
        <v>1</v>
      </c>
      <c r="I290" s="198">
        <v>32.17</v>
      </c>
      <c r="J290" s="198">
        <v>32.17</v>
      </c>
    </row>
    <row r="291" spans="1:10" s="63" customFormat="1" ht="25.5" x14ac:dyDescent="0.2">
      <c r="A291" s="221"/>
      <c r="B291" s="221"/>
      <c r="C291" s="221"/>
      <c r="D291" s="221"/>
      <c r="E291" s="221" t="s">
        <v>520</v>
      </c>
      <c r="F291" s="206">
        <v>0</v>
      </c>
      <c r="G291" s="221" t="s">
        <v>521</v>
      </c>
      <c r="H291" s="206">
        <v>0</v>
      </c>
      <c r="I291" s="221" t="s">
        <v>522</v>
      </c>
      <c r="J291" s="206">
        <v>0</v>
      </c>
    </row>
    <row r="292" spans="1:10" s="63" customFormat="1" ht="25.5" x14ac:dyDescent="0.2">
      <c r="A292" s="221"/>
      <c r="B292" s="221"/>
      <c r="C292" s="221"/>
      <c r="D292" s="221"/>
      <c r="E292" s="221" t="s">
        <v>523</v>
      </c>
      <c r="F292" s="206">
        <v>10.9</v>
      </c>
      <c r="G292" s="221"/>
      <c r="H292" s="317" t="s">
        <v>524</v>
      </c>
      <c r="I292" s="317"/>
      <c r="J292" s="206">
        <v>43.07</v>
      </c>
    </row>
    <row r="293" spans="1:10" s="63" customFormat="1" ht="30" customHeight="1" thickBot="1" x14ac:dyDescent="0.25">
      <c r="A293" s="220"/>
      <c r="B293" s="220"/>
      <c r="C293" s="220"/>
      <c r="D293" s="220"/>
      <c r="E293" s="220"/>
      <c r="F293" s="220"/>
      <c r="G293" s="220" t="s">
        <v>525</v>
      </c>
      <c r="H293" s="207">
        <v>182</v>
      </c>
      <c r="I293" s="220" t="s">
        <v>526</v>
      </c>
      <c r="J293" s="194">
        <v>7838.74</v>
      </c>
    </row>
    <row r="294" spans="1:10" s="63" customFormat="1" ht="0.95" customHeight="1" thickTop="1" x14ac:dyDescent="0.2">
      <c r="A294" s="208"/>
      <c r="B294" s="208"/>
      <c r="C294" s="208"/>
      <c r="D294" s="208"/>
      <c r="E294" s="208"/>
      <c r="F294" s="208"/>
      <c r="G294" s="208"/>
      <c r="H294" s="208"/>
      <c r="I294" s="208"/>
      <c r="J294" s="208"/>
    </row>
    <row r="295" spans="1:10" s="63" customFormat="1" ht="18" customHeight="1" x14ac:dyDescent="0.2">
      <c r="A295" s="222"/>
      <c r="B295" s="199" t="s">
        <v>21</v>
      </c>
      <c r="C295" s="222" t="s">
        <v>22</v>
      </c>
      <c r="D295" s="222" t="s">
        <v>23</v>
      </c>
      <c r="E295" s="308" t="s">
        <v>515</v>
      </c>
      <c r="F295" s="308"/>
      <c r="G295" s="200" t="s">
        <v>287</v>
      </c>
      <c r="H295" s="199" t="s">
        <v>288</v>
      </c>
      <c r="I295" s="199" t="s">
        <v>289</v>
      </c>
      <c r="J295" s="199" t="s">
        <v>0</v>
      </c>
    </row>
    <row r="296" spans="1:10" s="63" customFormat="1" ht="24" customHeight="1" x14ac:dyDescent="0.2">
      <c r="A296" s="226" t="s">
        <v>529</v>
      </c>
      <c r="B296" s="190" t="s">
        <v>219</v>
      </c>
      <c r="C296" s="226" t="s">
        <v>186</v>
      </c>
      <c r="D296" s="226" t="s">
        <v>134</v>
      </c>
      <c r="E296" s="318" t="s">
        <v>214</v>
      </c>
      <c r="F296" s="318"/>
      <c r="G296" s="191" t="s">
        <v>35</v>
      </c>
      <c r="H296" s="213">
        <v>1</v>
      </c>
      <c r="I296" s="198">
        <v>15.03</v>
      </c>
      <c r="J296" s="198">
        <v>15.03</v>
      </c>
    </row>
    <row r="297" spans="1:10" s="63" customFormat="1" ht="25.5" x14ac:dyDescent="0.2">
      <c r="A297" s="221"/>
      <c r="B297" s="221"/>
      <c r="C297" s="221"/>
      <c r="D297" s="221"/>
      <c r="E297" s="221" t="s">
        <v>520</v>
      </c>
      <c r="F297" s="206">
        <v>0</v>
      </c>
      <c r="G297" s="221" t="s">
        <v>521</v>
      </c>
      <c r="H297" s="206">
        <v>0</v>
      </c>
      <c r="I297" s="221" t="s">
        <v>522</v>
      </c>
      <c r="J297" s="206">
        <v>0</v>
      </c>
    </row>
    <row r="298" spans="1:10" s="63" customFormat="1" ht="25.5" x14ac:dyDescent="0.2">
      <c r="A298" s="221"/>
      <c r="B298" s="221"/>
      <c r="C298" s="221"/>
      <c r="D298" s="221"/>
      <c r="E298" s="221" t="s">
        <v>523</v>
      </c>
      <c r="F298" s="206">
        <v>5.09</v>
      </c>
      <c r="G298" s="221"/>
      <c r="H298" s="317" t="s">
        <v>524</v>
      </c>
      <c r="I298" s="317"/>
      <c r="J298" s="206">
        <v>20.12</v>
      </c>
    </row>
    <row r="299" spans="1:10" s="63" customFormat="1" ht="30" customHeight="1" thickBot="1" x14ac:dyDescent="0.25">
      <c r="A299" s="220"/>
      <c r="B299" s="220"/>
      <c r="C299" s="220"/>
      <c r="D299" s="220"/>
      <c r="E299" s="220"/>
      <c r="F299" s="220"/>
      <c r="G299" s="220" t="s">
        <v>525</v>
      </c>
      <c r="H299" s="207">
        <v>1814</v>
      </c>
      <c r="I299" s="220" t="s">
        <v>526</v>
      </c>
      <c r="J299" s="194">
        <v>36497.68</v>
      </c>
    </row>
    <row r="300" spans="1:10" s="63" customFormat="1" ht="0.95" customHeight="1" thickTop="1" x14ac:dyDescent="0.2">
      <c r="A300" s="208"/>
      <c r="B300" s="208"/>
      <c r="C300" s="208"/>
      <c r="D300" s="208"/>
      <c r="E300" s="208"/>
      <c r="F300" s="208"/>
      <c r="G300" s="208"/>
      <c r="H300" s="208"/>
      <c r="I300" s="208"/>
      <c r="J300" s="208"/>
    </row>
    <row r="301" spans="1:10" s="63" customFormat="1" ht="24" customHeight="1" x14ac:dyDescent="0.2">
      <c r="A301" s="227" t="s">
        <v>275</v>
      </c>
      <c r="B301" s="227"/>
      <c r="C301" s="227"/>
      <c r="D301" s="227" t="s">
        <v>141</v>
      </c>
      <c r="E301" s="227"/>
      <c r="F301" s="307"/>
      <c r="G301" s="307"/>
      <c r="H301" s="195"/>
      <c r="I301" s="227"/>
      <c r="J301" s="196">
        <v>5966182.2400000002</v>
      </c>
    </row>
    <row r="302" spans="1:10" s="63" customFormat="1" ht="24" customHeight="1" x14ac:dyDescent="0.2">
      <c r="A302" s="227" t="s">
        <v>276</v>
      </c>
      <c r="B302" s="227"/>
      <c r="C302" s="227"/>
      <c r="D302" s="227" t="s">
        <v>63</v>
      </c>
      <c r="E302" s="227"/>
      <c r="F302" s="307"/>
      <c r="G302" s="307"/>
      <c r="H302" s="195"/>
      <c r="I302" s="227"/>
      <c r="J302" s="196">
        <v>1550125.92</v>
      </c>
    </row>
    <row r="303" spans="1:10" s="63" customFormat="1" ht="18" customHeight="1" x14ac:dyDescent="0.2">
      <c r="A303" s="222" t="s">
        <v>277</v>
      </c>
      <c r="B303" s="199" t="s">
        <v>21</v>
      </c>
      <c r="C303" s="222" t="s">
        <v>22</v>
      </c>
      <c r="D303" s="222" t="s">
        <v>23</v>
      </c>
      <c r="E303" s="308" t="s">
        <v>515</v>
      </c>
      <c r="F303" s="308"/>
      <c r="G303" s="200" t="s">
        <v>287</v>
      </c>
      <c r="H303" s="199" t="s">
        <v>288</v>
      </c>
      <c r="I303" s="199" t="s">
        <v>289</v>
      </c>
      <c r="J303" s="199" t="s">
        <v>0</v>
      </c>
    </row>
    <row r="304" spans="1:10" s="63" customFormat="1" ht="24" customHeight="1" x14ac:dyDescent="0.2">
      <c r="A304" s="223" t="s">
        <v>516</v>
      </c>
      <c r="B304" s="192" t="s">
        <v>341</v>
      </c>
      <c r="C304" s="223" t="s">
        <v>186</v>
      </c>
      <c r="D304" s="223" t="s">
        <v>342</v>
      </c>
      <c r="E304" s="309" t="s">
        <v>181</v>
      </c>
      <c r="F304" s="309"/>
      <c r="G304" s="193" t="s">
        <v>48</v>
      </c>
      <c r="H304" s="201">
        <v>1</v>
      </c>
      <c r="I304" s="197">
        <v>6087.7</v>
      </c>
      <c r="J304" s="197">
        <v>6087.7</v>
      </c>
    </row>
    <row r="305" spans="1:10" s="63" customFormat="1" ht="26.1" customHeight="1" x14ac:dyDescent="0.2">
      <c r="A305" s="224" t="s">
        <v>517</v>
      </c>
      <c r="B305" s="202" t="s">
        <v>304</v>
      </c>
      <c r="C305" s="224" t="s">
        <v>36</v>
      </c>
      <c r="D305" s="224" t="s">
        <v>305</v>
      </c>
      <c r="E305" s="310" t="s">
        <v>181</v>
      </c>
      <c r="F305" s="310"/>
      <c r="G305" s="203" t="s">
        <v>48</v>
      </c>
      <c r="H305" s="204">
        <v>1</v>
      </c>
      <c r="I305" s="205">
        <v>25.87</v>
      </c>
      <c r="J305" s="205">
        <v>25.87</v>
      </c>
    </row>
    <row r="306" spans="1:10" s="63" customFormat="1" ht="24" customHeight="1" x14ac:dyDescent="0.2">
      <c r="A306" s="225" t="s">
        <v>529</v>
      </c>
      <c r="B306" s="209" t="s">
        <v>296</v>
      </c>
      <c r="C306" s="225" t="s">
        <v>36</v>
      </c>
      <c r="D306" s="225" t="s">
        <v>297</v>
      </c>
      <c r="E306" s="300" t="s">
        <v>185</v>
      </c>
      <c r="F306" s="300"/>
      <c r="G306" s="210" t="s">
        <v>48</v>
      </c>
      <c r="H306" s="211">
        <v>1</v>
      </c>
      <c r="I306" s="212">
        <v>135.01</v>
      </c>
      <c r="J306" s="212">
        <v>135.01</v>
      </c>
    </row>
    <row r="307" spans="1:10" s="63" customFormat="1" ht="24" customHeight="1" x14ac:dyDescent="0.2">
      <c r="A307" s="225" t="s">
        <v>529</v>
      </c>
      <c r="B307" s="209" t="s">
        <v>298</v>
      </c>
      <c r="C307" s="225" t="s">
        <v>36</v>
      </c>
      <c r="D307" s="225" t="s">
        <v>299</v>
      </c>
      <c r="E307" s="300" t="s">
        <v>185</v>
      </c>
      <c r="F307" s="300"/>
      <c r="G307" s="210" t="s">
        <v>48</v>
      </c>
      <c r="H307" s="211">
        <v>1</v>
      </c>
      <c r="I307" s="212">
        <v>319.56</v>
      </c>
      <c r="J307" s="212">
        <v>319.56</v>
      </c>
    </row>
    <row r="308" spans="1:10" s="63" customFormat="1" ht="24" customHeight="1" x14ac:dyDescent="0.2">
      <c r="A308" s="225" t="s">
        <v>529</v>
      </c>
      <c r="B308" s="209" t="s">
        <v>290</v>
      </c>
      <c r="C308" s="225" t="s">
        <v>36</v>
      </c>
      <c r="D308" s="225" t="s">
        <v>291</v>
      </c>
      <c r="E308" s="300" t="s">
        <v>185</v>
      </c>
      <c r="F308" s="300"/>
      <c r="G308" s="210" t="s">
        <v>48</v>
      </c>
      <c r="H308" s="211">
        <v>1</v>
      </c>
      <c r="I308" s="212">
        <v>215.56</v>
      </c>
      <c r="J308" s="212">
        <v>215.56</v>
      </c>
    </row>
    <row r="309" spans="1:10" s="63" customFormat="1" ht="24" customHeight="1" x14ac:dyDescent="0.2">
      <c r="A309" s="225" t="s">
        <v>529</v>
      </c>
      <c r="B309" s="209" t="s">
        <v>292</v>
      </c>
      <c r="C309" s="225" t="s">
        <v>36</v>
      </c>
      <c r="D309" s="225" t="s">
        <v>293</v>
      </c>
      <c r="E309" s="300" t="s">
        <v>185</v>
      </c>
      <c r="F309" s="300"/>
      <c r="G309" s="210" t="s">
        <v>48</v>
      </c>
      <c r="H309" s="211">
        <v>1</v>
      </c>
      <c r="I309" s="212">
        <v>12.89</v>
      </c>
      <c r="J309" s="212">
        <v>12.89</v>
      </c>
    </row>
    <row r="310" spans="1:10" s="63" customFormat="1" ht="26.1" customHeight="1" x14ac:dyDescent="0.2">
      <c r="A310" s="225" t="s">
        <v>529</v>
      </c>
      <c r="B310" s="209" t="s">
        <v>306</v>
      </c>
      <c r="C310" s="225" t="s">
        <v>36</v>
      </c>
      <c r="D310" s="225" t="s">
        <v>307</v>
      </c>
      <c r="E310" s="300" t="s">
        <v>535</v>
      </c>
      <c r="F310" s="300"/>
      <c r="G310" s="210" t="s">
        <v>48</v>
      </c>
      <c r="H310" s="211">
        <v>1</v>
      </c>
      <c r="I310" s="212">
        <v>158.88</v>
      </c>
      <c r="J310" s="212">
        <v>158.88</v>
      </c>
    </row>
    <row r="311" spans="1:10" s="63" customFormat="1" ht="26.1" customHeight="1" x14ac:dyDescent="0.2">
      <c r="A311" s="225" t="s">
        <v>529</v>
      </c>
      <c r="B311" s="209" t="s">
        <v>308</v>
      </c>
      <c r="C311" s="225" t="s">
        <v>36</v>
      </c>
      <c r="D311" s="225" t="s">
        <v>309</v>
      </c>
      <c r="E311" s="300" t="s">
        <v>535</v>
      </c>
      <c r="F311" s="300"/>
      <c r="G311" s="210" t="s">
        <v>48</v>
      </c>
      <c r="H311" s="211">
        <v>1</v>
      </c>
      <c r="I311" s="212">
        <v>220.75</v>
      </c>
      <c r="J311" s="212">
        <v>220.75</v>
      </c>
    </row>
    <row r="312" spans="1:10" s="63" customFormat="1" ht="24" customHeight="1" x14ac:dyDescent="0.2">
      <c r="A312" s="225" t="s">
        <v>529</v>
      </c>
      <c r="B312" s="209" t="s">
        <v>358</v>
      </c>
      <c r="C312" s="225" t="s">
        <v>186</v>
      </c>
      <c r="D312" s="225" t="s">
        <v>342</v>
      </c>
      <c r="E312" s="300" t="s">
        <v>214</v>
      </c>
      <c r="F312" s="300"/>
      <c r="G312" s="210" t="s">
        <v>47</v>
      </c>
      <c r="H312" s="211">
        <v>1</v>
      </c>
      <c r="I312" s="212">
        <v>4999.18</v>
      </c>
      <c r="J312" s="212">
        <v>4999.18</v>
      </c>
    </row>
    <row r="313" spans="1:10" s="63" customFormat="1" ht="25.5" x14ac:dyDescent="0.2">
      <c r="A313" s="221"/>
      <c r="B313" s="221"/>
      <c r="C313" s="221"/>
      <c r="D313" s="221"/>
      <c r="E313" s="221" t="s">
        <v>520</v>
      </c>
      <c r="F313" s="206">
        <v>25.87</v>
      </c>
      <c r="G313" s="221" t="s">
        <v>521</v>
      </c>
      <c r="H313" s="206">
        <v>0</v>
      </c>
      <c r="I313" s="221" t="s">
        <v>522</v>
      </c>
      <c r="J313" s="206">
        <v>25.87</v>
      </c>
    </row>
    <row r="314" spans="1:10" s="63" customFormat="1" ht="25.5" x14ac:dyDescent="0.2">
      <c r="A314" s="221"/>
      <c r="B314" s="221"/>
      <c r="C314" s="221"/>
      <c r="D314" s="221"/>
      <c r="E314" s="221" t="s">
        <v>523</v>
      </c>
      <c r="F314" s="206">
        <v>2064.33</v>
      </c>
      <c r="G314" s="221"/>
      <c r="H314" s="317" t="s">
        <v>524</v>
      </c>
      <c r="I314" s="317"/>
      <c r="J314" s="206">
        <v>8152.03</v>
      </c>
    </row>
    <row r="315" spans="1:10" s="63" customFormat="1" ht="30" customHeight="1" thickBot="1" x14ac:dyDescent="0.25">
      <c r="A315" s="220"/>
      <c r="B315" s="220"/>
      <c r="C315" s="220"/>
      <c r="D315" s="220"/>
      <c r="E315" s="220"/>
      <c r="F315" s="220"/>
      <c r="G315" s="220" t="s">
        <v>525</v>
      </c>
      <c r="H315" s="207">
        <v>48</v>
      </c>
      <c r="I315" s="220" t="s">
        <v>526</v>
      </c>
      <c r="J315" s="194">
        <v>391297.44</v>
      </c>
    </row>
    <row r="316" spans="1:10" s="63" customFormat="1" ht="0.95" customHeight="1" thickTop="1" x14ac:dyDescent="0.2">
      <c r="A316" s="208"/>
      <c r="B316" s="208"/>
      <c r="C316" s="208"/>
      <c r="D316" s="208"/>
      <c r="E316" s="208"/>
      <c r="F316" s="208"/>
      <c r="G316" s="208"/>
      <c r="H316" s="208"/>
      <c r="I316" s="208"/>
      <c r="J316" s="208"/>
    </row>
    <row r="317" spans="1:10" s="63" customFormat="1" ht="18" customHeight="1" x14ac:dyDescent="0.2">
      <c r="A317" s="222" t="s">
        <v>278</v>
      </c>
      <c r="B317" s="199" t="s">
        <v>21</v>
      </c>
      <c r="C317" s="222" t="s">
        <v>22</v>
      </c>
      <c r="D317" s="222" t="s">
        <v>23</v>
      </c>
      <c r="E317" s="308" t="s">
        <v>515</v>
      </c>
      <c r="F317" s="308"/>
      <c r="G317" s="200" t="s">
        <v>287</v>
      </c>
      <c r="H317" s="199" t="s">
        <v>288</v>
      </c>
      <c r="I317" s="199" t="s">
        <v>289</v>
      </c>
      <c r="J317" s="199" t="s">
        <v>0</v>
      </c>
    </row>
    <row r="318" spans="1:10" s="63" customFormat="1" ht="24" customHeight="1" x14ac:dyDescent="0.2">
      <c r="A318" s="223" t="s">
        <v>516</v>
      </c>
      <c r="B318" s="192" t="s">
        <v>343</v>
      </c>
      <c r="C318" s="223" t="s">
        <v>186</v>
      </c>
      <c r="D318" s="223" t="s">
        <v>344</v>
      </c>
      <c r="E318" s="309" t="s">
        <v>181</v>
      </c>
      <c r="F318" s="309"/>
      <c r="G318" s="193" t="s">
        <v>48</v>
      </c>
      <c r="H318" s="201">
        <v>1</v>
      </c>
      <c r="I318" s="197">
        <v>6087.7</v>
      </c>
      <c r="J318" s="197">
        <v>6087.7</v>
      </c>
    </row>
    <row r="319" spans="1:10" s="63" customFormat="1" ht="26.1" customHeight="1" x14ac:dyDescent="0.2">
      <c r="A319" s="224" t="s">
        <v>517</v>
      </c>
      <c r="B319" s="202" t="s">
        <v>304</v>
      </c>
      <c r="C319" s="224" t="s">
        <v>36</v>
      </c>
      <c r="D319" s="224" t="s">
        <v>305</v>
      </c>
      <c r="E319" s="310" t="s">
        <v>181</v>
      </c>
      <c r="F319" s="310"/>
      <c r="G319" s="203" t="s">
        <v>48</v>
      </c>
      <c r="H319" s="204">
        <v>1</v>
      </c>
      <c r="I319" s="205">
        <v>25.87</v>
      </c>
      <c r="J319" s="205">
        <v>25.87</v>
      </c>
    </row>
    <row r="320" spans="1:10" s="63" customFormat="1" ht="24" customHeight="1" x14ac:dyDescent="0.2">
      <c r="A320" s="225" t="s">
        <v>529</v>
      </c>
      <c r="B320" s="209" t="s">
        <v>296</v>
      </c>
      <c r="C320" s="225" t="s">
        <v>36</v>
      </c>
      <c r="D320" s="225" t="s">
        <v>297</v>
      </c>
      <c r="E320" s="300" t="s">
        <v>185</v>
      </c>
      <c r="F320" s="300"/>
      <c r="G320" s="210" t="s">
        <v>48</v>
      </c>
      <c r="H320" s="211">
        <v>1</v>
      </c>
      <c r="I320" s="212">
        <v>135.01</v>
      </c>
      <c r="J320" s="212">
        <v>135.01</v>
      </c>
    </row>
    <row r="321" spans="1:10" s="63" customFormat="1" ht="24" customHeight="1" x14ac:dyDescent="0.2">
      <c r="A321" s="225" t="s">
        <v>529</v>
      </c>
      <c r="B321" s="209" t="s">
        <v>298</v>
      </c>
      <c r="C321" s="225" t="s">
        <v>36</v>
      </c>
      <c r="D321" s="225" t="s">
        <v>299</v>
      </c>
      <c r="E321" s="300" t="s">
        <v>185</v>
      </c>
      <c r="F321" s="300"/>
      <c r="G321" s="210" t="s">
        <v>48</v>
      </c>
      <c r="H321" s="211">
        <v>1</v>
      </c>
      <c r="I321" s="212">
        <v>319.56</v>
      </c>
      <c r="J321" s="212">
        <v>319.56</v>
      </c>
    </row>
    <row r="322" spans="1:10" s="63" customFormat="1" ht="24" customHeight="1" x14ac:dyDescent="0.2">
      <c r="A322" s="225" t="s">
        <v>529</v>
      </c>
      <c r="B322" s="209" t="s">
        <v>290</v>
      </c>
      <c r="C322" s="225" t="s">
        <v>36</v>
      </c>
      <c r="D322" s="225" t="s">
        <v>291</v>
      </c>
      <c r="E322" s="300" t="s">
        <v>185</v>
      </c>
      <c r="F322" s="300"/>
      <c r="G322" s="210" t="s">
        <v>48</v>
      </c>
      <c r="H322" s="211">
        <v>1</v>
      </c>
      <c r="I322" s="212">
        <v>215.56</v>
      </c>
      <c r="J322" s="212">
        <v>215.56</v>
      </c>
    </row>
    <row r="323" spans="1:10" s="63" customFormat="1" ht="24" customHeight="1" x14ac:dyDescent="0.2">
      <c r="A323" s="225" t="s">
        <v>529</v>
      </c>
      <c r="B323" s="209" t="s">
        <v>292</v>
      </c>
      <c r="C323" s="225" t="s">
        <v>36</v>
      </c>
      <c r="D323" s="225" t="s">
        <v>293</v>
      </c>
      <c r="E323" s="300" t="s">
        <v>185</v>
      </c>
      <c r="F323" s="300"/>
      <c r="G323" s="210" t="s">
        <v>48</v>
      </c>
      <c r="H323" s="211">
        <v>1</v>
      </c>
      <c r="I323" s="212">
        <v>12.89</v>
      </c>
      <c r="J323" s="212">
        <v>12.89</v>
      </c>
    </row>
    <row r="324" spans="1:10" s="63" customFormat="1" ht="26.1" customHeight="1" x14ac:dyDescent="0.2">
      <c r="A324" s="225" t="s">
        <v>529</v>
      </c>
      <c r="B324" s="209" t="s">
        <v>306</v>
      </c>
      <c r="C324" s="225" t="s">
        <v>36</v>
      </c>
      <c r="D324" s="225" t="s">
        <v>307</v>
      </c>
      <c r="E324" s="300" t="s">
        <v>535</v>
      </c>
      <c r="F324" s="300"/>
      <c r="G324" s="210" t="s">
        <v>48</v>
      </c>
      <c r="H324" s="211">
        <v>1</v>
      </c>
      <c r="I324" s="212">
        <v>158.88</v>
      </c>
      <c r="J324" s="212">
        <v>158.88</v>
      </c>
    </row>
    <row r="325" spans="1:10" s="63" customFormat="1" ht="26.1" customHeight="1" x14ac:dyDescent="0.2">
      <c r="A325" s="225" t="s">
        <v>529</v>
      </c>
      <c r="B325" s="209" t="s">
        <v>308</v>
      </c>
      <c r="C325" s="225" t="s">
        <v>36</v>
      </c>
      <c r="D325" s="225" t="s">
        <v>309</v>
      </c>
      <c r="E325" s="300" t="s">
        <v>535</v>
      </c>
      <c r="F325" s="300"/>
      <c r="G325" s="210" t="s">
        <v>48</v>
      </c>
      <c r="H325" s="211">
        <v>1</v>
      </c>
      <c r="I325" s="212">
        <v>220.75</v>
      </c>
      <c r="J325" s="212">
        <v>220.75</v>
      </c>
    </row>
    <row r="326" spans="1:10" s="63" customFormat="1" ht="24" customHeight="1" x14ac:dyDescent="0.2">
      <c r="A326" s="225" t="s">
        <v>529</v>
      </c>
      <c r="B326" s="209" t="s">
        <v>359</v>
      </c>
      <c r="C326" s="225" t="s">
        <v>186</v>
      </c>
      <c r="D326" s="225" t="s">
        <v>344</v>
      </c>
      <c r="E326" s="300" t="s">
        <v>214</v>
      </c>
      <c r="F326" s="300"/>
      <c r="G326" s="210" t="s">
        <v>47</v>
      </c>
      <c r="H326" s="211">
        <v>1</v>
      </c>
      <c r="I326" s="212">
        <v>4999.18</v>
      </c>
      <c r="J326" s="212">
        <v>4999.18</v>
      </c>
    </row>
    <row r="327" spans="1:10" s="63" customFormat="1" ht="25.5" x14ac:dyDescent="0.2">
      <c r="A327" s="221"/>
      <c r="B327" s="221"/>
      <c r="C327" s="221"/>
      <c r="D327" s="221"/>
      <c r="E327" s="221" t="s">
        <v>520</v>
      </c>
      <c r="F327" s="206">
        <v>25.87</v>
      </c>
      <c r="G327" s="221" t="s">
        <v>521</v>
      </c>
      <c r="H327" s="206">
        <v>0</v>
      </c>
      <c r="I327" s="221" t="s">
        <v>522</v>
      </c>
      <c r="J327" s="206">
        <v>25.87</v>
      </c>
    </row>
    <row r="328" spans="1:10" s="63" customFormat="1" ht="25.5" x14ac:dyDescent="0.2">
      <c r="A328" s="221"/>
      <c r="B328" s="221"/>
      <c r="C328" s="221"/>
      <c r="D328" s="221"/>
      <c r="E328" s="221" t="s">
        <v>523</v>
      </c>
      <c r="F328" s="206">
        <v>2064.33</v>
      </c>
      <c r="G328" s="221"/>
      <c r="H328" s="317" t="s">
        <v>524</v>
      </c>
      <c r="I328" s="317"/>
      <c r="J328" s="206">
        <v>8152.03</v>
      </c>
    </row>
    <row r="329" spans="1:10" s="63" customFormat="1" ht="30" customHeight="1" thickBot="1" x14ac:dyDescent="0.25">
      <c r="A329" s="220"/>
      <c r="B329" s="220"/>
      <c r="C329" s="220"/>
      <c r="D329" s="220"/>
      <c r="E329" s="220"/>
      <c r="F329" s="220"/>
      <c r="G329" s="220" t="s">
        <v>525</v>
      </c>
      <c r="H329" s="207">
        <v>96</v>
      </c>
      <c r="I329" s="220" t="s">
        <v>526</v>
      </c>
      <c r="J329" s="194">
        <v>782594.88</v>
      </c>
    </row>
    <row r="330" spans="1:10" s="63" customFormat="1" ht="0.95" customHeight="1" thickTop="1" x14ac:dyDescent="0.2">
      <c r="A330" s="208"/>
      <c r="B330" s="208"/>
      <c r="C330" s="208"/>
      <c r="D330" s="208"/>
      <c r="E330" s="208"/>
      <c r="F330" s="208"/>
      <c r="G330" s="208"/>
      <c r="H330" s="208"/>
      <c r="I330" s="208"/>
      <c r="J330" s="208"/>
    </row>
    <row r="331" spans="1:10" s="63" customFormat="1" ht="18" customHeight="1" x14ac:dyDescent="0.2">
      <c r="A331" s="222" t="s">
        <v>346</v>
      </c>
      <c r="B331" s="199" t="s">
        <v>21</v>
      </c>
      <c r="C331" s="222" t="s">
        <v>22</v>
      </c>
      <c r="D331" s="222" t="s">
        <v>23</v>
      </c>
      <c r="E331" s="308" t="s">
        <v>515</v>
      </c>
      <c r="F331" s="308"/>
      <c r="G331" s="200" t="s">
        <v>287</v>
      </c>
      <c r="H331" s="199" t="s">
        <v>288</v>
      </c>
      <c r="I331" s="199" t="s">
        <v>289</v>
      </c>
      <c r="J331" s="199" t="s">
        <v>0</v>
      </c>
    </row>
    <row r="332" spans="1:10" s="63" customFormat="1" ht="24" customHeight="1" x14ac:dyDescent="0.2">
      <c r="A332" s="223" t="s">
        <v>516</v>
      </c>
      <c r="B332" s="192" t="s">
        <v>340</v>
      </c>
      <c r="C332" s="223" t="s">
        <v>186</v>
      </c>
      <c r="D332" s="223" t="s">
        <v>323</v>
      </c>
      <c r="E332" s="309" t="s">
        <v>181</v>
      </c>
      <c r="F332" s="309"/>
      <c r="G332" s="193" t="s">
        <v>48</v>
      </c>
      <c r="H332" s="201">
        <v>1</v>
      </c>
      <c r="I332" s="197">
        <v>5853.34</v>
      </c>
      <c r="J332" s="197">
        <v>5853.34</v>
      </c>
    </row>
    <row r="333" spans="1:10" s="63" customFormat="1" ht="26.1" customHeight="1" x14ac:dyDescent="0.2">
      <c r="A333" s="224" t="s">
        <v>517</v>
      </c>
      <c r="B333" s="202" t="s">
        <v>350</v>
      </c>
      <c r="C333" s="224" t="s">
        <v>36</v>
      </c>
      <c r="D333" s="224" t="s">
        <v>351</v>
      </c>
      <c r="E333" s="310" t="s">
        <v>181</v>
      </c>
      <c r="F333" s="310"/>
      <c r="G333" s="203" t="s">
        <v>48</v>
      </c>
      <c r="H333" s="204">
        <v>1</v>
      </c>
      <c r="I333" s="205">
        <v>16.600000000000001</v>
      </c>
      <c r="J333" s="205">
        <v>16.600000000000001</v>
      </c>
    </row>
    <row r="334" spans="1:10" s="63" customFormat="1" ht="24" customHeight="1" x14ac:dyDescent="0.2">
      <c r="A334" s="225" t="s">
        <v>529</v>
      </c>
      <c r="B334" s="209" t="s">
        <v>296</v>
      </c>
      <c r="C334" s="225" t="s">
        <v>36</v>
      </c>
      <c r="D334" s="225" t="s">
        <v>297</v>
      </c>
      <c r="E334" s="300" t="s">
        <v>185</v>
      </c>
      <c r="F334" s="300"/>
      <c r="G334" s="210" t="s">
        <v>48</v>
      </c>
      <c r="H334" s="211">
        <v>1</v>
      </c>
      <c r="I334" s="212">
        <v>135.01</v>
      </c>
      <c r="J334" s="212">
        <v>135.01</v>
      </c>
    </row>
    <row r="335" spans="1:10" s="63" customFormat="1" ht="24" customHeight="1" x14ac:dyDescent="0.2">
      <c r="A335" s="225" t="s">
        <v>529</v>
      </c>
      <c r="B335" s="209" t="s">
        <v>298</v>
      </c>
      <c r="C335" s="225" t="s">
        <v>36</v>
      </c>
      <c r="D335" s="225" t="s">
        <v>299</v>
      </c>
      <c r="E335" s="300" t="s">
        <v>185</v>
      </c>
      <c r="F335" s="300"/>
      <c r="G335" s="210" t="s">
        <v>48</v>
      </c>
      <c r="H335" s="211">
        <v>1</v>
      </c>
      <c r="I335" s="212">
        <v>319.56</v>
      </c>
      <c r="J335" s="212">
        <v>319.56</v>
      </c>
    </row>
    <row r="336" spans="1:10" s="63" customFormat="1" ht="24" customHeight="1" x14ac:dyDescent="0.2">
      <c r="A336" s="225" t="s">
        <v>529</v>
      </c>
      <c r="B336" s="209" t="s">
        <v>290</v>
      </c>
      <c r="C336" s="225" t="s">
        <v>36</v>
      </c>
      <c r="D336" s="225" t="s">
        <v>291</v>
      </c>
      <c r="E336" s="300" t="s">
        <v>185</v>
      </c>
      <c r="F336" s="300"/>
      <c r="G336" s="210" t="s">
        <v>48</v>
      </c>
      <c r="H336" s="211">
        <v>1</v>
      </c>
      <c r="I336" s="212">
        <v>215.56</v>
      </c>
      <c r="J336" s="212">
        <v>215.56</v>
      </c>
    </row>
    <row r="337" spans="1:10" s="63" customFormat="1" ht="24" customHeight="1" x14ac:dyDescent="0.2">
      <c r="A337" s="225" t="s">
        <v>529</v>
      </c>
      <c r="B337" s="209" t="s">
        <v>292</v>
      </c>
      <c r="C337" s="225" t="s">
        <v>36</v>
      </c>
      <c r="D337" s="225" t="s">
        <v>293</v>
      </c>
      <c r="E337" s="300" t="s">
        <v>185</v>
      </c>
      <c r="F337" s="300"/>
      <c r="G337" s="210" t="s">
        <v>48</v>
      </c>
      <c r="H337" s="211">
        <v>1</v>
      </c>
      <c r="I337" s="212">
        <v>12.89</v>
      </c>
      <c r="J337" s="212">
        <v>12.89</v>
      </c>
    </row>
    <row r="338" spans="1:10" s="63" customFormat="1" ht="26.1" customHeight="1" x14ac:dyDescent="0.2">
      <c r="A338" s="225" t="s">
        <v>529</v>
      </c>
      <c r="B338" s="209" t="s">
        <v>352</v>
      </c>
      <c r="C338" s="225" t="s">
        <v>36</v>
      </c>
      <c r="D338" s="225" t="s">
        <v>353</v>
      </c>
      <c r="E338" s="300" t="s">
        <v>535</v>
      </c>
      <c r="F338" s="300"/>
      <c r="G338" s="210" t="s">
        <v>48</v>
      </c>
      <c r="H338" s="211">
        <v>1</v>
      </c>
      <c r="I338" s="212">
        <v>0.01</v>
      </c>
      <c r="J338" s="212">
        <v>0.01</v>
      </c>
    </row>
    <row r="339" spans="1:10" s="63" customFormat="1" ht="26.1" customHeight="1" x14ac:dyDescent="0.2">
      <c r="A339" s="225" t="s">
        <v>529</v>
      </c>
      <c r="B339" s="209" t="s">
        <v>354</v>
      </c>
      <c r="C339" s="225" t="s">
        <v>36</v>
      </c>
      <c r="D339" s="225" t="s">
        <v>355</v>
      </c>
      <c r="E339" s="300" t="s">
        <v>535</v>
      </c>
      <c r="F339" s="300"/>
      <c r="G339" s="210" t="s">
        <v>48</v>
      </c>
      <c r="H339" s="211">
        <v>1</v>
      </c>
      <c r="I339" s="212">
        <v>154.53</v>
      </c>
      <c r="J339" s="212">
        <v>154.53</v>
      </c>
    </row>
    <row r="340" spans="1:10" s="63" customFormat="1" ht="24" customHeight="1" x14ac:dyDescent="0.2">
      <c r="A340" s="225" t="s">
        <v>529</v>
      </c>
      <c r="B340" s="209" t="s">
        <v>356</v>
      </c>
      <c r="C340" s="225" t="s">
        <v>186</v>
      </c>
      <c r="D340" s="225" t="s">
        <v>357</v>
      </c>
      <c r="E340" s="300" t="s">
        <v>214</v>
      </c>
      <c r="F340" s="300"/>
      <c r="G340" s="210" t="s">
        <v>47</v>
      </c>
      <c r="H340" s="211">
        <v>1</v>
      </c>
      <c r="I340" s="212">
        <v>4999.18</v>
      </c>
      <c r="J340" s="212">
        <v>4999.18</v>
      </c>
    </row>
    <row r="341" spans="1:10" s="63" customFormat="1" ht="25.5" x14ac:dyDescent="0.2">
      <c r="A341" s="221"/>
      <c r="B341" s="221"/>
      <c r="C341" s="221"/>
      <c r="D341" s="221"/>
      <c r="E341" s="221" t="s">
        <v>520</v>
      </c>
      <c r="F341" s="206">
        <v>16.600000000000001</v>
      </c>
      <c r="G341" s="221" t="s">
        <v>521</v>
      </c>
      <c r="H341" s="206">
        <v>0</v>
      </c>
      <c r="I341" s="221" t="s">
        <v>522</v>
      </c>
      <c r="J341" s="206">
        <v>16.600000000000001</v>
      </c>
    </row>
    <row r="342" spans="1:10" s="63" customFormat="1" ht="25.5" x14ac:dyDescent="0.2">
      <c r="A342" s="221"/>
      <c r="B342" s="221"/>
      <c r="C342" s="221"/>
      <c r="D342" s="221"/>
      <c r="E342" s="221" t="s">
        <v>523</v>
      </c>
      <c r="F342" s="206">
        <v>1984.86</v>
      </c>
      <c r="G342" s="221"/>
      <c r="H342" s="317" t="s">
        <v>524</v>
      </c>
      <c r="I342" s="317"/>
      <c r="J342" s="206">
        <v>7838.2</v>
      </c>
    </row>
    <row r="343" spans="1:10" s="63" customFormat="1" ht="30" customHeight="1" thickBot="1" x14ac:dyDescent="0.25">
      <c r="A343" s="220"/>
      <c r="B343" s="220"/>
      <c r="C343" s="220"/>
      <c r="D343" s="220"/>
      <c r="E343" s="220"/>
      <c r="F343" s="220"/>
      <c r="G343" s="220" t="s">
        <v>525</v>
      </c>
      <c r="H343" s="207">
        <v>48</v>
      </c>
      <c r="I343" s="220" t="s">
        <v>526</v>
      </c>
      <c r="J343" s="194">
        <v>376233.6</v>
      </c>
    </row>
    <row r="344" spans="1:10" s="63" customFormat="1" ht="0.95" customHeight="1" thickTop="1" x14ac:dyDescent="0.2">
      <c r="A344" s="208"/>
      <c r="B344" s="208"/>
      <c r="C344" s="208"/>
      <c r="D344" s="208"/>
      <c r="E344" s="208"/>
      <c r="F344" s="208"/>
      <c r="G344" s="208"/>
      <c r="H344" s="208"/>
      <c r="I344" s="208"/>
      <c r="J344" s="208"/>
    </row>
    <row r="345" spans="1:10" s="63" customFormat="1" ht="24" customHeight="1" x14ac:dyDescent="0.2">
      <c r="A345" s="227" t="s">
        <v>279</v>
      </c>
      <c r="B345" s="227"/>
      <c r="C345" s="227"/>
      <c r="D345" s="227" t="s">
        <v>71</v>
      </c>
      <c r="E345" s="227"/>
      <c r="F345" s="307"/>
      <c r="G345" s="307"/>
      <c r="H345" s="195"/>
      <c r="I345" s="227"/>
      <c r="J345" s="196">
        <v>3911469.12</v>
      </c>
    </row>
    <row r="346" spans="1:10" s="63" customFormat="1" ht="18" customHeight="1" x14ac:dyDescent="0.2">
      <c r="A346" s="222" t="s">
        <v>280</v>
      </c>
      <c r="B346" s="199" t="s">
        <v>21</v>
      </c>
      <c r="C346" s="222" t="s">
        <v>22</v>
      </c>
      <c r="D346" s="222" t="s">
        <v>23</v>
      </c>
      <c r="E346" s="308" t="s">
        <v>515</v>
      </c>
      <c r="F346" s="308"/>
      <c r="G346" s="200" t="s">
        <v>287</v>
      </c>
      <c r="H346" s="199" t="s">
        <v>288</v>
      </c>
      <c r="I346" s="199" t="s">
        <v>289</v>
      </c>
      <c r="J346" s="199" t="s">
        <v>0</v>
      </c>
    </row>
    <row r="347" spans="1:10" s="63" customFormat="1" ht="24" customHeight="1" x14ac:dyDescent="0.2">
      <c r="A347" s="223" t="s">
        <v>516</v>
      </c>
      <c r="B347" s="192" t="s">
        <v>187</v>
      </c>
      <c r="C347" s="223" t="s">
        <v>186</v>
      </c>
      <c r="D347" s="223" t="s">
        <v>149</v>
      </c>
      <c r="E347" s="309" t="s">
        <v>182</v>
      </c>
      <c r="F347" s="309"/>
      <c r="G347" s="193" t="s">
        <v>44</v>
      </c>
      <c r="H347" s="201">
        <v>1</v>
      </c>
      <c r="I347" s="197">
        <v>230.79</v>
      </c>
      <c r="J347" s="197">
        <v>230.79</v>
      </c>
    </row>
    <row r="348" spans="1:10" s="63" customFormat="1" ht="65.099999999999994" customHeight="1" x14ac:dyDescent="0.2">
      <c r="A348" s="224" t="s">
        <v>517</v>
      </c>
      <c r="B348" s="202" t="s">
        <v>310</v>
      </c>
      <c r="C348" s="224" t="s">
        <v>36</v>
      </c>
      <c r="D348" s="224" t="s">
        <v>311</v>
      </c>
      <c r="E348" s="310" t="s">
        <v>182</v>
      </c>
      <c r="F348" s="310"/>
      <c r="G348" s="203" t="s">
        <v>38</v>
      </c>
      <c r="H348" s="204">
        <v>1</v>
      </c>
      <c r="I348" s="205">
        <v>26.3</v>
      </c>
      <c r="J348" s="205">
        <v>26.3</v>
      </c>
    </row>
    <row r="349" spans="1:10" s="63" customFormat="1" ht="65.099999999999994" customHeight="1" x14ac:dyDescent="0.2">
      <c r="A349" s="224" t="s">
        <v>517</v>
      </c>
      <c r="B349" s="202" t="s">
        <v>312</v>
      </c>
      <c r="C349" s="224" t="s">
        <v>36</v>
      </c>
      <c r="D349" s="224" t="s">
        <v>313</v>
      </c>
      <c r="E349" s="310" t="s">
        <v>182</v>
      </c>
      <c r="F349" s="310"/>
      <c r="G349" s="203" t="s">
        <v>38</v>
      </c>
      <c r="H349" s="204">
        <v>1</v>
      </c>
      <c r="I349" s="205">
        <v>4.91</v>
      </c>
      <c r="J349" s="205">
        <v>4.91</v>
      </c>
    </row>
    <row r="350" spans="1:10" s="63" customFormat="1" ht="65.099999999999994" customHeight="1" x14ac:dyDescent="0.2">
      <c r="A350" s="224" t="s">
        <v>517</v>
      </c>
      <c r="B350" s="202" t="s">
        <v>314</v>
      </c>
      <c r="C350" s="224" t="s">
        <v>36</v>
      </c>
      <c r="D350" s="224" t="s">
        <v>315</v>
      </c>
      <c r="E350" s="310" t="s">
        <v>182</v>
      </c>
      <c r="F350" s="310"/>
      <c r="G350" s="203" t="s">
        <v>38</v>
      </c>
      <c r="H350" s="204">
        <v>1</v>
      </c>
      <c r="I350" s="205">
        <v>44.52</v>
      </c>
      <c r="J350" s="205">
        <v>44.52</v>
      </c>
    </row>
    <row r="351" spans="1:10" s="63" customFormat="1" ht="65.099999999999994" customHeight="1" x14ac:dyDescent="0.2">
      <c r="A351" s="224" t="s">
        <v>517</v>
      </c>
      <c r="B351" s="202" t="s">
        <v>316</v>
      </c>
      <c r="C351" s="224" t="s">
        <v>36</v>
      </c>
      <c r="D351" s="224" t="s">
        <v>317</v>
      </c>
      <c r="E351" s="310" t="s">
        <v>182</v>
      </c>
      <c r="F351" s="310"/>
      <c r="G351" s="203" t="s">
        <v>38</v>
      </c>
      <c r="H351" s="204">
        <v>1</v>
      </c>
      <c r="I351" s="205">
        <v>3.89</v>
      </c>
      <c r="J351" s="205">
        <v>3.89</v>
      </c>
    </row>
    <row r="352" spans="1:10" s="63" customFormat="1" ht="65.099999999999994" customHeight="1" x14ac:dyDescent="0.2">
      <c r="A352" s="224" t="s">
        <v>517</v>
      </c>
      <c r="B352" s="202" t="s">
        <v>318</v>
      </c>
      <c r="C352" s="224" t="s">
        <v>36</v>
      </c>
      <c r="D352" s="224" t="s">
        <v>319</v>
      </c>
      <c r="E352" s="310" t="s">
        <v>182</v>
      </c>
      <c r="F352" s="310"/>
      <c r="G352" s="203" t="s">
        <v>38</v>
      </c>
      <c r="H352" s="204">
        <v>1</v>
      </c>
      <c r="I352" s="205">
        <v>151.16999999999999</v>
      </c>
      <c r="J352" s="205">
        <v>151.16999999999999</v>
      </c>
    </row>
    <row r="353" spans="1:10" s="63" customFormat="1" ht="25.5" x14ac:dyDescent="0.2">
      <c r="A353" s="221"/>
      <c r="B353" s="221"/>
      <c r="C353" s="221"/>
      <c r="D353" s="221"/>
      <c r="E353" s="221" t="s">
        <v>520</v>
      </c>
      <c r="F353" s="206">
        <v>0</v>
      </c>
      <c r="G353" s="221" t="s">
        <v>521</v>
      </c>
      <c r="H353" s="206">
        <v>0</v>
      </c>
      <c r="I353" s="221" t="s">
        <v>522</v>
      </c>
      <c r="J353" s="206">
        <v>0</v>
      </c>
    </row>
    <row r="354" spans="1:10" s="63" customFormat="1" ht="25.5" x14ac:dyDescent="0.2">
      <c r="A354" s="221"/>
      <c r="B354" s="221"/>
      <c r="C354" s="221"/>
      <c r="D354" s="221"/>
      <c r="E354" s="221" t="s">
        <v>523</v>
      </c>
      <c r="F354" s="206">
        <v>78.260000000000005</v>
      </c>
      <c r="G354" s="221"/>
      <c r="H354" s="317" t="s">
        <v>524</v>
      </c>
      <c r="I354" s="317"/>
      <c r="J354" s="206">
        <v>309.05</v>
      </c>
    </row>
    <row r="355" spans="1:10" s="63" customFormat="1" ht="30" customHeight="1" thickBot="1" x14ac:dyDescent="0.25">
      <c r="A355" s="220"/>
      <c r="B355" s="220"/>
      <c r="C355" s="220"/>
      <c r="D355" s="220"/>
      <c r="E355" s="220"/>
      <c r="F355" s="220"/>
      <c r="G355" s="220" t="s">
        <v>525</v>
      </c>
      <c r="H355" s="207">
        <v>4576</v>
      </c>
      <c r="I355" s="220" t="s">
        <v>526</v>
      </c>
      <c r="J355" s="194">
        <v>1414212.8</v>
      </c>
    </row>
    <row r="356" spans="1:10" s="63" customFormat="1" ht="0.95" customHeight="1" thickTop="1" x14ac:dyDescent="0.2">
      <c r="A356" s="208"/>
      <c r="B356" s="208"/>
      <c r="C356" s="208"/>
      <c r="D356" s="208"/>
      <c r="E356" s="208"/>
      <c r="F356" s="208"/>
      <c r="G356" s="208"/>
      <c r="H356" s="208"/>
      <c r="I356" s="208"/>
      <c r="J356" s="208"/>
    </row>
    <row r="357" spans="1:10" s="63" customFormat="1" ht="18" customHeight="1" x14ac:dyDescent="0.2">
      <c r="A357" s="222" t="s">
        <v>281</v>
      </c>
      <c r="B357" s="199" t="s">
        <v>21</v>
      </c>
      <c r="C357" s="222" t="s">
        <v>22</v>
      </c>
      <c r="D357" s="222" t="s">
        <v>23</v>
      </c>
      <c r="E357" s="308" t="s">
        <v>515</v>
      </c>
      <c r="F357" s="308"/>
      <c r="G357" s="200" t="s">
        <v>287</v>
      </c>
      <c r="H357" s="199" t="s">
        <v>288</v>
      </c>
      <c r="I357" s="199" t="s">
        <v>289</v>
      </c>
      <c r="J357" s="199" t="s">
        <v>0</v>
      </c>
    </row>
    <row r="358" spans="1:10" s="63" customFormat="1" ht="24" customHeight="1" x14ac:dyDescent="0.2">
      <c r="A358" s="223" t="s">
        <v>516</v>
      </c>
      <c r="B358" s="192" t="s">
        <v>188</v>
      </c>
      <c r="C358" s="223" t="s">
        <v>186</v>
      </c>
      <c r="D358" s="223" t="s">
        <v>150</v>
      </c>
      <c r="E358" s="309" t="s">
        <v>182</v>
      </c>
      <c r="F358" s="309"/>
      <c r="G358" s="193" t="s">
        <v>45</v>
      </c>
      <c r="H358" s="201">
        <v>1</v>
      </c>
      <c r="I358" s="197">
        <v>35.1</v>
      </c>
      <c r="J358" s="197">
        <v>35.1</v>
      </c>
    </row>
    <row r="359" spans="1:10" s="63" customFormat="1" ht="65.099999999999994" customHeight="1" x14ac:dyDescent="0.2">
      <c r="A359" s="224" t="s">
        <v>517</v>
      </c>
      <c r="B359" s="202" t="s">
        <v>310</v>
      </c>
      <c r="C359" s="224" t="s">
        <v>36</v>
      </c>
      <c r="D359" s="224" t="s">
        <v>311</v>
      </c>
      <c r="E359" s="310" t="s">
        <v>182</v>
      </c>
      <c r="F359" s="310"/>
      <c r="G359" s="203" t="s">
        <v>38</v>
      </c>
      <c r="H359" s="204">
        <v>1</v>
      </c>
      <c r="I359" s="205">
        <v>26.3</v>
      </c>
      <c r="J359" s="205">
        <v>26.3</v>
      </c>
    </row>
    <row r="360" spans="1:10" s="63" customFormat="1" ht="65.099999999999994" customHeight="1" x14ac:dyDescent="0.2">
      <c r="A360" s="224" t="s">
        <v>517</v>
      </c>
      <c r="B360" s="202" t="s">
        <v>312</v>
      </c>
      <c r="C360" s="224" t="s">
        <v>36</v>
      </c>
      <c r="D360" s="224" t="s">
        <v>313</v>
      </c>
      <c r="E360" s="310" t="s">
        <v>182</v>
      </c>
      <c r="F360" s="310"/>
      <c r="G360" s="203" t="s">
        <v>38</v>
      </c>
      <c r="H360" s="204">
        <v>1</v>
      </c>
      <c r="I360" s="205">
        <v>4.91</v>
      </c>
      <c r="J360" s="205">
        <v>4.91</v>
      </c>
    </row>
    <row r="361" spans="1:10" s="63" customFormat="1" ht="65.099999999999994" customHeight="1" x14ac:dyDescent="0.2">
      <c r="A361" s="224" t="s">
        <v>517</v>
      </c>
      <c r="B361" s="202" t="s">
        <v>316</v>
      </c>
      <c r="C361" s="224" t="s">
        <v>36</v>
      </c>
      <c r="D361" s="224" t="s">
        <v>317</v>
      </c>
      <c r="E361" s="310" t="s">
        <v>182</v>
      </c>
      <c r="F361" s="310"/>
      <c r="G361" s="203" t="s">
        <v>38</v>
      </c>
      <c r="H361" s="204">
        <v>1</v>
      </c>
      <c r="I361" s="205">
        <v>3.89</v>
      </c>
      <c r="J361" s="205">
        <v>3.89</v>
      </c>
    </row>
    <row r="362" spans="1:10" s="63" customFormat="1" ht="25.5" x14ac:dyDescent="0.2">
      <c r="A362" s="221"/>
      <c r="B362" s="221"/>
      <c r="C362" s="221"/>
      <c r="D362" s="221"/>
      <c r="E362" s="221" t="s">
        <v>520</v>
      </c>
      <c r="F362" s="206">
        <v>0</v>
      </c>
      <c r="G362" s="221" t="s">
        <v>521</v>
      </c>
      <c r="H362" s="206">
        <v>0</v>
      </c>
      <c r="I362" s="221" t="s">
        <v>522</v>
      </c>
      <c r="J362" s="206">
        <v>0</v>
      </c>
    </row>
    <row r="363" spans="1:10" s="63" customFormat="1" ht="25.5" x14ac:dyDescent="0.2">
      <c r="A363" s="221"/>
      <c r="B363" s="221"/>
      <c r="C363" s="221"/>
      <c r="D363" s="221"/>
      <c r="E363" s="221" t="s">
        <v>523</v>
      </c>
      <c r="F363" s="206">
        <v>11.9</v>
      </c>
      <c r="G363" s="221"/>
      <c r="H363" s="317" t="s">
        <v>524</v>
      </c>
      <c r="I363" s="317"/>
      <c r="J363" s="206">
        <v>47</v>
      </c>
    </row>
    <row r="364" spans="1:10" s="63" customFormat="1" ht="30" customHeight="1" thickBot="1" x14ac:dyDescent="0.25">
      <c r="A364" s="220"/>
      <c r="B364" s="220"/>
      <c r="C364" s="220"/>
      <c r="D364" s="220"/>
      <c r="E364" s="220"/>
      <c r="F364" s="220"/>
      <c r="G364" s="220" t="s">
        <v>525</v>
      </c>
      <c r="H364" s="207">
        <v>12896</v>
      </c>
      <c r="I364" s="220" t="s">
        <v>526</v>
      </c>
      <c r="J364" s="194">
        <v>606112</v>
      </c>
    </row>
    <row r="365" spans="1:10" s="63" customFormat="1" ht="0.95" customHeight="1" thickTop="1" x14ac:dyDescent="0.2">
      <c r="A365" s="208"/>
      <c r="B365" s="208"/>
      <c r="C365" s="208"/>
      <c r="D365" s="208"/>
      <c r="E365" s="208"/>
      <c r="F365" s="208"/>
      <c r="G365" s="208"/>
      <c r="H365" s="208"/>
      <c r="I365" s="208"/>
      <c r="J365" s="208"/>
    </row>
    <row r="366" spans="1:10" s="63" customFormat="1" ht="18" customHeight="1" x14ac:dyDescent="0.2">
      <c r="A366" s="222" t="s">
        <v>282</v>
      </c>
      <c r="B366" s="199" t="s">
        <v>21</v>
      </c>
      <c r="C366" s="222" t="s">
        <v>22</v>
      </c>
      <c r="D366" s="222" t="s">
        <v>23</v>
      </c>
      <c r="E366" s="308" t="s">
        <v>515</v>
      </c>
      <c r="F366" s="308"/>
      <c r="G366" s="200" t="s">
        <v>287</v>
      </c>
      <c r="H366" s="199" t="s">
        <v>288</v>
      </c>
      <c r="I366" s="199" t="s">
        <v>289</v>
      </c>
      <c r="J366" s="199" t="s">
        <v>0</v>
      </c>
    </row>
    <row r="367" spans="1:10" s="63" customFormat="1" ht="26.1" customHeight="1" x14ac:dyDescent="0.2">
      <c r="A367" s="223" t="s">
        <v>516</v>
      </c>
      <c r="B367" s="192" t="s">
        <v>615</v>
      </c>
      <c r="C367" s="223" t="s">
        <v>186</v>
      </c>
      <c r="D367" s="223" t="s">
        <v>611</v>
      </c>
      <c r="E367" s="309" t="s">
        <v>182</v>
      </c>
      <c r="F367" s="309"/>
      <c r="G367" s="193" t="s">
        <v>44</v>
      </c>
      <c r="H367" s="201">
        <v>1</v>
      </c>
      <c r="I367" s="197">
        <v>216.66</v>
      </c>
      <c r="J367" s="197">
        <v>216.66</v>
      </c>
    </row>
    <row r="368" spans="1:10" s="63" customFormat="1" ht="51.95" customHeight="1" x14ac:dyDescent="0.2">
      <c r="A368" s="224" t="s">
        <v>517</v>
      </c>
      <c r="B368" s="202" t="s">
        <v>634</v>
      </c>
      <c r="C368" s="224" t="s">
        <v>36</v>
      </c>
      <c r="D368" s="224" t="s">
        <v>635</v>
      </c>
      <c r="E368" s="310" t="s">
        <v>182</v>
      </c>
      <c r="F368" s="310"/>
      <c r="G368" s="203" t="s">
        <v>38</v>
      </c>
      <c r="H368" s="204">
        <v>1</v>
      </c>
      <c r="I368" s="205">
        <v>23.9</v>
      </c>
      <c r="J368" s="205">
        <v>23.9</v>
      </c>
    </row>
    <row r="369" spans="1:10" s="63" customFormat="1" ht="51.95" customHeight="1" x14ac:dyDescent="0.2">
      <c r="A369" s="224" t="s">
        <v>517</v>
      </c>
      <c r="B369" s="202" t="s">
        <v>636</v>
      </c>
      <c r="C369" s="224" t="s">
        <v>36</v>
      </c>
      <c r="D369" s="224" t="s">
        <v>637</v>
      </c>
      <c r="E369" s="310" t="s">
        <v>182</v>
      </c>
      <c r="F369" s="310"/>
      <c r="G369" s="203" t="s">
        <v>38</v>
      </c>
      <c r="H369" s="204">
        <v>1</v>
      </c>
      <c r="I369" s="205">
        <v>4.88</v>
      </c>
      <c r="J369" s="205">
        <v>4.88</v>
      </c>
    </row>
    <row r="370" spans="1:10" s="63" customFormat="1" ht="51.95" customHeight="1" x14ac:dyDescent="0.2">
      <c r="A370" s="224" t="s">
        <v>517</v>
      </c>
      <c r="B370" s="202" t="s">
        <v>638</v>
      </c>
      <c r="C370" s="224" t="s">
        <v>36</v>
      </c>
      <c r="D370" s="224" t="s">
        <v>639</v>
      </c>
      <c r="E370" s="310" t="s">
        <v>182</v>
      </c>
      <c r="F370" s="310"/>
      <c r="G370" s="203" t="s">
        <v>38</v>
      </c>
      <c r="H370" s="204">
        <v>1</v>
      </c>
      <c r="I370" s="205">
        <v>3.86</v>
      </c>
      <c r="J370" s="205">
        <v>3.86</v>
      </c>
    </row>
    <row r="371" spans="1:10" s="63" customFormat="1" ht="51.95" customHeight="1" x14ac:dyDescent="0.2">
      <c r="A371" s="224" t="s">
        <v>517</v>
      </c>
      <c r="B371" s="202" t="s">
        <v>640</v>
      </c>
      <c r="C371" s="224" t="s">
        <v>36</v>
      </c>
      <c r="D371" s="224" t="s">
        <v>641</v>
      </c>
      <c r="E371" s="310" t="s">
        <v>182</v>
      </c>
      <c r="F371" s="310"/>
      <c r="G371" s="203" t="s">
        <v>38</v>
      </c>
      <c r="H371" s="204">
        <v>1</v>
      </c>
      <c r="I371" s="205">
        <v>43.77</v>
      </c>
      <c r="J371" s="205">
        <v>43.77</v>
      </c>
    </row>
    <row r="372" spans="1:10" s="63" customFormat="1" ht="51.95" customHeight="1" x14ac:dyDescent="0.2">
      <c r="A372" s="224" t="s">
        <v>517</v>
      </c>
      <c r="B372" s="202" t="s">
        <v>642</v>
      </c>
      <c r="C372" s="224" t="s">
        <v>36</v>
      </c>
      <c r="D372" s="224" t="s">
        <v>643</v>
      </c>
      <c r="E372" s="310" t="s">
        <v>182</v>
      </c>
      <c r="F372" s="310"/>
      <c r="G372" s="203" t="s">
        <v>38</v>
      </c>
      <c r="H372" s="204">
        <v>1</v>
      </c>
      <c r="I372" s="205">
        <v>140.25</v>
      </c>
      <c r="J372" s="205">
        <v>140.25</v>
      </c>
    </row>
    <row r="373" spans="1:10" s="63" customFormat="1" ht="25.5" x14ac:dyDescent="0.2">
      <c r="A373" s="221"/>
      <c r="B373" s="221"/>
      <c r="C373" s="221"/>
      <c r="D373" s="221"/>
      <c r="E373" s="221" t="s">
        <v>520</v>
      </c>
      <c r="F373" s="206">
        <v>0</v>
      </c>
      <c r="G373" s="221" t="s">
        <v>521</v>
      </c>
      <c r="H373" s="206">
        <v>0</v>
      </c>
      <c r="I373" s="221" t="s">
        <v>522</v>
      </c>
      <c r="J373" s="206">
        <v>0</v>
      </c>
    </row>
    <row r="374" spans="1:10" s="63" customFormat="1" ht="25.5" x14ac:dyDescent="0.2">
      <c r="A374" s="221"/>
      <c r="B374" s="221"/>
      <c r="C374" s="221"/>
      <c r="D374" s="221"/>
      <c r="E374" s="221" t="s">
        <v>523</v>
      </c>
      <c r="F374" s="206">
        <v>73.459999999999994</v>
      </c>
      <c r="G374" s="221"/>
      <c r="H374" s="317" t="s">
        <v>524</v>
      </c>
      <c r="I374" s="317"/>
      <c r="J374" s="206">
        <v>290.12</v>
      </c>
    </row>
    <row r="375" spans="1:10" s="63" customFormat="1" ht="30" customHeight="1" thickBot="1" x14ac:dyDescent="0.25">
      <c r="A375" s="220"/>
      <c r="B375" s="220"/>
      <c r="C375" s="220"/>
      <c r="D375" s="220"/>
      <c r="E375" s="220"/>
      <c r="F375" s="220"/>
      <c r="G375" s="220" t="s">
        <v>525</v>
      </c>
      <c r="H375" s="207">
        <v>4576</v>
      </c>
      <c r="I375" s="220" t="s">
        <v>526</v>
      </c>
      <c r="J375" s="194">
        <v>1327589.1200000001</v>
      </c>
    </row>
    <row r="376" spans="1:10" s="63" customFormat="1" ht="0.95" customHeight="1" thickTop="1" x14ac:dyDescent="0.2">
      <c r="A376" s="208"/>
      <c r="B376" s="208"/>
      <c r="C376" s="208"/>
      <c r="D376" s="208"/>
      <c r="E376" s="208"/>
      <c r="F376" s="208"/>
      <c r="G376" s="208"/>
      <c r="H376" s="208"/>
      <c r="I376" s="208"/>
      <c r="J376" s="208"/>
    </row>
    <row r="377" spans="1:10" s="63" customFormat="1" ht="18" customHeight="1" x14ac:dyDescent="0.2">
      <c r="A377" s="222" t="s">
        <v>406</v>
      </c>
      <c r="B377" s="199" t="s">
        <v>21</v>
      </c>
      <c r="C377" s="222" t="s">
        <v>22</v>
      </c>
      <c r="D377" s="222" t="s">
        <v>23</v>
      </c>
      <c r="E377" s="308" t="s">
        <v>515</v>
      </c>
      <c r="F377" s="308"/>
      <c r="G377" s="200" t="s">
        <v>287</v>
      </c>
      <c r="H377" s="199" t="s">
        <v>288</v>
      </c>
      <c r="I377" s="199" t="s">
        <v>289</v>
      </c>
      <c r="J377" s="199" t="s">
        <v>0</v>
      </c>
    </row>
    <row r="378" spans="1:10" s="63" customFormat="1" ht="26.1" customHeight="1" x14ac:dyDescent="0.2">
      <c r="A378" s="223" t="s">
        <v>516</v>
      </c>
      <c r="B378" s="192" t="s">
        <v>616</v>
      </c>
      <c r="C378" s="223" t="s">
        <v>186</v>
      </c>
      <c r="D378" s="223" t="s">
        <v>612</v>
      </c>
      <c r="E378" s="309" t="s">
        <v>182</v>
      </c>
      <c r="F378" s="309"/>
      <c r="G378" s="193" t="s">
        <v>45</v>
      </c>
      <c r="H378" s="201">
        <v>1</v>
      </c>
      <c r="I378" s="197">
        <v>32.64</v>
      </c>
      <c r="J378" s="197">
        <v>32.64</v>
      </c>
    </row>
    <row r="379" spans="1:10" s="63" customFormat="1" ht="51.95" customHeight="1" x14ac:dyDescent="0.2">
      <c r="A379" s="224" t="s">
        <v>517</v>
      </c>
      <c r="B379" s="202" t="s">
        <v>634</v>
      </c>
      <c r="C379" s="224" t="s">
        <v>36</v>
      </c>
      <c r="D379" s="224" t="s">
        <v>635</v>
      </c>
      <c r="E379" s="310" t="s">
        <v>182</v>
      </c>
      <c r="F379" s="310"/>
      <c r="G379" s="203" t="s">
        <v>38</v>
      </c>
      <c r="H379" s="204">
        <v>1</v>
      </c>
      <c r="I379" s="205">
        <v>23.9</v>
      </c>
      <c r="J379" s="205">
        <v>23.9</v>
      </c>
    </row>
    <row r="380" spans="1:10" s="63" customFormat="1" ht="51.95" customHeight="1" x14ac:dyDescent="0.2">
      <c r="A380" s="224" t="s">
        <v>517</v>
      </c>
      <c r="B380" s="202" t="s">
        <v>636</v>
      </c>
      <c r="C380" s="224" t="s">
        <v>36</v>
      </c>
      <c r="D380" s="224" t="s">
        <v>637</v>
      </c>
      <c r="E380" s="310" t="s">
        <v>182</v>
      </c>
      <c r="F380" s="310"/>
      <c r="G380" s="203" t="s">
        <v>38</v>
      </c>
      <c r="H380" s="204">
        <v>1</v>
      </c>
      <c r="I380" s="205">
        <v>4.88</v>
      </c>
      <c r="J380" s="205">
        <v>4.88</v>
      </c>
    </row>
    <row r="381" spans="1:10" s="63" customFormat="1" ht="51.95" customHeight="1" x14ac:dyDescent="0.2">
      <c r="A381" s="224" t="s">
        <v>517</v>
      </c>
      <c r="B381" s="202" t="s">
        <v>638</v>
      </c>
      <c r="C381" s="224" t="s">
        <v>36</v>
      </c>
      <c r="D381" s="224" t="s">
        <v>639</v>
      </c>
      <c r="E381" s="310" t="s">
        <v>182</v>
      </c>
      <c r="F381" s="310"/>
      <c r="G381" s="203" t="s">
        <v>38</v>
      </c>
      <c r="H381" s="204">
        <v>1</v>
      </c>
      <c r="I381" s="205">
        <v>3.86</v>
      </c>
      <c r="J381" s="205">
        <v>3.86</v>
      </c>
    </row>
    <row r="382" spans="1:10" s="63" customFormat="1" ht="25.5" x14ac:dyDescent="0.2">
      <c r="A382" s="221"/>
      <c r="B382" s="221"/>
      <c r="C382" s="221"/>
      <c r="D382" s="221"/>
      <c r="E382" s="221" t="s">
        <v>520</v>
      </c>
      <c r="F382" s="206">
        <v>0</v>
      </c>
      <c r="G382" s="221" t="s">
        <v>521</v>
      </c>
      <c r="H382" s="206">
        <v>0</v>
      </c>
      <c r="I382" s="221" t="s">
        <v>522</v>
      </c>
      <c r="J382" s="206">
        <v>0</v>
      </c>
    </row>
    <row r="383" spans="1:10" s="63" customFormat="1" ht="25.5" x14ac:dyDescent="0.2">
      <c r="A383" s="221"/>
      <c r="B383" s="221"/>
      <c r="C383" s="221"/>
      <c r="D383" s="221"/>
      <c r="E383" s="221" t="s">
        <v>523</v>
      </c>
      <c r="F383" s="206">
        <v>11.06</v>
      </c>
      <c r="G383" s="221"/>
      <c r="H383" s="317" t="s">
        <v>524</v>
      </c>
      <c r="I383" s="317"/>
      <c r="J383" s="206">
        <v>43.7</v>
      </c>
    </row>
    <row r="384" spans="1:10" s="63" customFormat="1" ht="30" customHeight="1" thickBot="1" x14ac:dyDescent="0.25">
      <c r="A384" s="220"/>
      <c r="B384" s="220"/>
      <c r="C384" s="220"/>
      <c r="D384" s="220"/>
      <c r="E384" s="220"/>
      <c r="F384" s="220"/>
      <c r="G384" s="220" t="s">
        <v>525</v>
      </c>
      <c r="H384" s="207">
        <v>12896</v>
      </c>
      <c r="I384" s="220" t="s">
        <v>526</v>
      </c>
      <c r="J384" s="194">
        <v>563555.19999999995</v>
      </c>
    </row>
    <row r="385" spans="1:10" s="63" customFormat="1" ht="0.95" customHeight="1" thickTop="1" x14ac:dyDescent="0.2">
      <c r="A385" s="208"/>
      <c r="B385" s="208"/>
      <c r="C385" s="208"/>
      <c r="D385" s="208"/>
      <c r="E385" s="208"/>
      <c r="F385" s="208"/>
      <c r="G385" s="208"/>
      <c r="H385" s="208"/>
      <c r="I385" s="208"/>
      <c r="J385" s="208"/>
    </row>
    <row r="386" spans="1:10" s="63" customFormat="1" ht="24" customHeight="1" x14ac:dyDescent="0.2">
      <c r="A386" s="227" t="s">
        <v>617</v>
      </c>
      <c r="B386" s="227"/>
      <c r="C386" s="227"/>
      <c r="D386" s="227" t="s">
        <v>603</v>
      </c>
      <c r="E386" s="227"/>
      <c r="F386" s="307"/>
      <c r="G386" s="307"/>
      <c r="H386" s="195"/>
      <c r="I386" s="227"/>
      <c r="J386" s="196">
        <v>504587.2</v>
      </c>
    </row>
    <row r="387" spans="1:10" s="63" customFormat="1" ht="18" customHeight="1" x14ac:dyDescent="0.2">
      <c r="A387" s="222" t="s">
        <v>618</v>
      </c>
      <c r="B387" s="199" t="s">
        <v>21</v>
      </c>
      <c r="C387" s="222" t="s">
        <v>22</v>
      </c>
      <c r="D387" s="222" t="s">
        <v>23</v>
      </c>
      <c r="E387" s="308" t="s">
        <v>515</v>
      </c>
      <c r="F387" s="308"/>
      <c r="G387" s="200" t="s">
        <v>287</v>
      </c>
      <c r="H387" s="199" t="s">
        <v>288</v>
      </c>
      <c r="I387" s="199" t="s">
        <v>289</v>
      </c>
      <c r="J387" s="199" t="s">
        <v>0</v>
      </c>
    </row>
    <row r="388" spans="1:10" s="63" customFormat="1" ht="24" customHeight="1" x14ac:dyDescent="0.2">
      <c r="A388" s="223" t="s">
        <v>516</v>
      </c>
      <c r="B388" s="192" t="s">
        <v>619</v>
      </c>
      <c r="C388" s="223" t="s">
        <v>186</v>
      </c>
      <c r="D388" s="223" t="s">
        <v>605</v>
      </c>
      <c r="E388" s="309" t="s">
        <v>487</v>
      </c>
      <c r="F388" s="309"/>
      <c r="G388" s="193" t="s">
        <v>44</v>
      </c>
      <c r="H388" s="201">
        <v>1</v>
      </c>
      <c r="I388" s="197">
        <v>25.38</v>
      </c>
      <c r="J388" s="197">
        <v>25.38</v>
      </c>
    </row>
    <row r="389" spans="1:10" s="63" customFormat="1" ht="26.1" customHeight="1" x14ac:dyDescent="0.2">
      <c r="A389" s="224" t="s">
        <v>517</v>
      </c>
      <c r="B389" s="202" t="s">
        <v>204</v>
      </c>
      <c r="C389" s="224" t="s">
        <v>42</v>
      </c>
      <c r="D389" s="224" t="s">
        <v>205</v>
      </c>
      <c r="E389" s="310" t="s">
        <v>196</v>
      </c>
      <c r="F389" s="310"/>
      <c r="G389" s="203" t="s">
        <v>38</v>
      </c>
      <c r="H389" s="204">
        <v>1</v>
      </c>
      <c r="I389" s="205">
        <v>25.38</v>
      </c>
      <c r="J389" s="205">
        <v>25.38</v>
      </c>
    </row>
    <row r="390" spans="1:10" s="63" customFormat="1" ht="25.5" x14ac:dyDescent="0.2">
      <c r="A390" s="221"/>
      <c r="B390" s="221"/>
      <c r="C390" s="221"/>
      <c r="D390" s="221"/>
      <c r="E390" s="221" t="s">
        <v>520</v>
      </c>
      <c r="F390" s="206">
        <v>20.059999999999999</v>
      </c>
      <c r="G390" s="221" t="s">
        <v>521</v>
      </c>
      <c r="H390" s="206">
        <v>0</v>
      </c>
      <c r="I390" s="221" t="s">
        <v>522</v>
      </c>
      <c r="J390" s="206">
        <v>20.059999999999999</v>
      </c>
    </row>
    <row r="391" spans="1:10" s="63" customFormat="1" ht="25.5" x14ac:dyDescent="0.2">
      <c r="A391" s="221"/>
      <c r="B391" s="221"/>
      <c r="C391" s="221"/>
      <c r="D391" s="221"/>
      <c r="E391" s="221" t="s">
        <v>523</v>
      </c>
      <c r="F391" s="206">
        <v>8.6</v>
      </c>
      <c r="G391" s="221"/>
      <c r="H391" s="317" t="s">
        <v>524</v>
      </c>
      <c r="I391" s="317"/>
      <c r="J391" s="206">
        <v>33.979999999999997</v>
      </c>
    </row>
    <row r="392" spans="1:10" s="63" customFormat="1" ht="30" customHeight="1" thickBot="1" x14ac:dyDescent="0.25">
      <c r="A392" s="220"/>
      <c r="B392" s="220"/>
      <c r="C392" s="220"/>
      <c r="D392" s="220"/>
      <c r="E392" s="220"/>
      <c r="F392" s="220"/>
      <c r="G392" s="220" t="s">
        <v>525</v>
      </c>
      <c r="H392" s="207">
        <v>4576</v>
      </c>
      <c r="I392" s="220" t="s">
        <v>526</v>
      </c>
      <c r="J392" s="194">
        <v>155492.48000000001</v>
      </c>
    </row>
    <row r="393" spans="1:10" s="63" customFormat="1" ht="0.95" customHeight="1" thickTop="1" x14ac:dyDescent="0.2">
      <c r="A393" s="208"/>
      <c r="B393" s="208"/>
      <c r="C393" s="208"/>
      <c r="D393" s="208"/>
      <c r="E393" s="208"/>
      <c r="F393" s="208"/>
      <c r="G393" s="208"/>
      <c r="H393" s="208"/>
      <c r="I393" s="208"/>
      <c r="J393" s="208"/>
    </row>
    <row r="394" spans="1:10" s="63" customFormat="1" ht="18" customHeight="1" x14ac:dyDescent="0.2">
      <c r="A394" s="222" t="s">
        <v>620</v>
      </c>
      <c r="B394" s="199" t="s">
        <v>21</v>
      </c>
      <c r="C394" s="222" t="s">
        <v>22</v>
      </c>
      <c r="D394" s="222" t="s">
        <v>23</v>
      </c>
      <c r="E394" s="308" t="s">
        <v>515</v>
      </c>
      <c r="F394" s="308"/>
      <c r="G394" s="200" t="s">
        <v>287</v>
      </c>
      <c r="H394" s="199" t="s">
        <v>288</v>
      </c>
      <c r="I394" s="199" t="s">
        <v>289</v>
      </c>
      <c r="J394" s="199" t="s">
        <v>0</v>
      </c>
    </row>
    <row r="395" spans="1:10" s="63" customFormat="1" ht="24" customHeight="1" x14ac:dyDescent="0.2">
      <c r="A395" s="223" t="s">
        <v>516</v>
      </c>
      <c r="B395" s="192" t="s">
        <v>621</v>
      </c>
      <c r="C395" s="223" t="s">
        <v>186</v>
      </c>
      <c r="D395" s="223" t="s">
        <v>606</v>
      </c>
      <c r="E395" s="309" t="s">
        <v>487</v>
      </c>
      <c r="F395" s="309"/>
      <c r="G395" s="193" t="s">
        <v>44</v>
      </c>
      <c r="H395" s="201">
        <v>1</v>
      </c>
      <c r="I395" s="197">
        <v>20.22</v>
      </c>
      <c r="J395" s="197">
        <v>20.22</v>
      </c>
    </row>
    <row r="396" spans="1:10" s="63" customFormat="1" ht="26.1" customHeight="1" x14ac:dyDescent="0.2">
      <c r="A396" s="224" t="s">
        <v>517</v>
      </c>
      <c r="B396" s="202" t="s">
        <v>194</v>
      </c>
      <c r="C396" s="224" t="s">
        <v>42</v>
      </c>
      <c r="D396" s="224" t="s">
        <v>195</v>
      </c>
      <c r="E396" s="310" t="s">
        <v>196</v>
      </c>
      <c r="F396" s="310"/>
      <c r="G396" s="203" t="s">
        <v>38</v>
      </c>
      <c r="H396" s="204">
        <v>1</v>
      </c>
      <c r="I396" s="205">
        <v>20.22</v>
      </c>
      <c r="J396" s="205">
        <v>20.22</v>
      </c>
    </row>
    <row r="397" spans="1:10" s="63" customFormat="1" ht="25.5" x14ac:dyDescent="0.2">
      <c r="A397" s="221"/>
      <c r="B397" s="221"/>
      <c r="C397" s="221"/>
      <c r="D397" s="221"/>
      <c r="E397" s="221" t="s">
        <v>520</v>
      </c>
      <c r="F397" s="206">
        <v>20.059999999999999</v>
      </c>
      <c r="G397" s="221" t="s">
        <v>521</v>
      </c>
      <c r="H397" s="206">
        <v>0</v>
      </c>
      <c r="I397" s="221" t="s">
        <v>522</v>
      </c>
      <c r="J397" s="206">
        <v>20.059999999999999</v>
      </c>
    </row>
    <row r="398" spans="1:10" s="63" customFormat="1" ht="25.5" x14ac:dyDescent="0.2">
      <c r="A398" s="221"/>
      <c r="B398" s="221"/>
      <c r="C398" s="221"/>
      <c r="D398" s="221"/>
      <c r="E398" s="221" t="s">
        <v>523</v>
      </c>
      <c r="F398" s="206">
        <v>6.85</v>
      </c>
      <c r="G398" s="221"/>
      <c r="H398" s="317" t="s">
        <v>524</v>
      </c>
      <c r="I398" s="317"/>
      <c r="J398" s="206">
        <v>27.07</v>
      </c>
    </row>
    <row r="399" spans="1:10" s="63" customFormat="1" ht="30" customHeight="1" thickBot="1" x14ac:dyDescent="0.25">
      <c r="A399" s="220"/>
      <c r="B399" s="220"/>
      <c r="C399" s="220"/>
      <c r="D399" s="220"/>
      <c r="E399" s="220"/>
      <c r="F399" s="220"/>
      <c r="G399" s="220" t="s">
        <v>525</v>
      </c>
      <c r="H399" s="207">
        <v>12896</v>
      </c>
      <c r="I399" s="220" t="s">
        <v>526</v>
      </c>
      <c r="J399" s="194">
        <v>349094.72</v>
      </c>
    </row>
    <row r="400" spans="1:10" s="63" customFormat="1" ht="0.95" customHeight="1" thickTop="1" x14ac:dyDescent="0.2">
      <c r="A400" s="208"/>
      <c r="B400" s="208"/>
      <c r="C400" s="208"/>
      <c r="D400" s="208"/>
      <c r="E400" s="208"/>
      <c r="F400" s="208"/>
      <c r="G400" s="208"/>
      <c r="H400" s="208"/>
      <c r="I400" s="208"/>
      <c r="J400" s="208"/>
    </row>
    <row r="401" spans="1:10" s="63" customFormat="1" ht="24" customHeight="1" x14ac:dyDescent="0.2">
      <c r="A401" s="227" t="s">
        <v>407</v>
      </c>
      <c r="B401" s="227"/>
      <c r="C401" s="227"/>
      <c r="D401" s="227" t="s">
        <v>582</v>
      </c>
      <c r="E401" s="227"/>
      <c r="F401" s="307"/>
      <c r="G401" s="307"/>
      <c r="H401" s="195"/>
      <c r="I401" s="227"/>
      <c r="J401" s="196">
        <v>11925726.42</v>
      </c>
    </row>
    <row r="402" spans="1:10" s="63" customFormat="1" ht="24" customHeight="1" x14ac:dyDescent="0.2">
      <c r="A402" s="227" t="s">
        <v>408</v>
      </c>
      <c r="B402" s="227"/>
      <c r="C402" s="227"/>
      <c r="D402" s="227" t="s">
        <v>63</v>
      </c>
      <c r="E402" s="227"/>
      <c r="F402" s="307"/>
      <c r="G402" s="307"/>
      <c r="H402" s="195"/>
      <c r="I402" s="227"/>
      <c r="J402" s="196">
        <v>6222931.9199999999</v>
      </c>
    </row>
    <row r="403" spans="1:10" s="63" customFormat="1" ht="18" customHeight="1" x14ac:dyDescent="0.2">
      <c r="A403" s="222" t="s">
        <v>409</v>
      </c>
      <c r="B403" s="199" t="s">
        <v>21</v>
      </c>
      <c r="C403" s="222" t="s">
        <v>22</v>
      </c>
      <c r="D403" s="222" t="s">
        <v>23</v>
      </c>
      <c r="E403" s="308" t="s">
        <v>515</v>
      </c>
      <c r="F403" s="308"/>
      <c r="G403" s="200" t="s">
        <v>287</v>
      </c>
      <c r="H403" s="199" t="s">
        <v>288</v>
      </c>
      <c r="I403" s="199" t="s">
        <v>289</v>
      </c>
      <c r="J403" s="199" t="s">
        <v>0</v>
      </c>
    </row>
    <row r="404" spans="1:10" s="63" customFormat="1" ht="24" customHeight="1" x14ac:dyDescent="0.2">
      <c r="A404" s="223" t="s">
        <v>516</v>
      </c>
      <c r="B404" s="192" t="s">
        <v>341</v>
      </c>
      <c r="C404" s="223" t="s">
        <v>186</v>
      </c>
      <c r="D404" s="223" t="s">
        <v>342</v>
      </c>
      <c r="E404" s="309" t="s">
        <v>181</v>
      </c>
      <c r="F404" s="309"/>
      <c r="G404" s="193" t="s">
        <v>48</v>
      </c>
      <c r="H404" s="201">
        <v>1</v>
      </c>
      <c r="I404" s="197">
        <v>6087.7</v>
      </c>
      <c r="J404" s="197">
        <v>6087.7</v>
      </c>
    </row>
    <row r="405" spans="1:10" s="63" customFormat="1" ht="26.1" customHeight="1" x14ac:dyDescent="0.2">
      <c r="A405" s="224" t="s">
        <v>517</v>
      </c>
      <c r="B405" s="202" t="s">
        <v>304</v>
      </c>
      <c r="C405" s="224" t="s">
        <v>36</v>
      </c>
      <c r="D405" s="224" t="s">
        <v>305</v>
      </c>
      <c r="E405" s="310" t="s">
        <v>181</v>
      </c>
      <c r="F405" s="310"/>
      <c r="G405" s="203" t="s">
        <v>48</v>
      </c>
      <c r="H405" s="204">
        <v>1</v>
      </c>
      <c r="I405" s="205">
        <v>25.87</v>
      </c>
      <c r="J405" s="205">
        <v>25.87</v>
      </c>
    </row>
    <row r="406" spans="1:10" s="63" customFormat="1" ht="24" customHeight="1" x14ac:dyDescent="0.2">
      <c r="A406" s="225" t="s">
        <v>529</v>
      </c>
      <c r="B406" s="209" t="s">
        <v>296</v>
      </c>
      <c r="C406" s="225" t="s">
        <v>36</v>
      </c>
      <c r="D406" s="225" t="s">
        <v>297</v>
      </c>
      <c r="E406" s="300" t="s">
        <v>185</v>
      </c>
      <c r="F406" s="300"/>
      <c r="G406" s="210" t="s">
        <v>48</v>
      </c>
      <c r="H406" s="211">
        <v>1</v>
      </c>
      <c r="I406" s="212">
        <v>135.01</v>
      </c>
      <c r="J406" s="212">
        <v>135.01</v>
      </c>
    </row>
    <row r="407" spans="1:10" s="63" customFormat="1" ht="24" customHeight="1" x14ac:dyDescent="0.2">
      <c r="A407" s="225" t="s">
        <v>529</v>
      </c>
      <c r="B407" s="209" t="s">
        <v>298</v>
      </c>
      <c r="C407" s="225" t="s">
        <v>36</v>
      </c>
      <c r="D407" s="225" t="s">
        <v>299</v>
      </c>
      <c r="E407" s="300" t="s">
        <v>185</v>
      </c>
      <c r="F407" s="300"/>
      <c r="G407" s="210" t="s">
        <v>48</v>
      </c>
      <c r="H407" s="211">
        <v>1</v>
      </c>
      <c r="I407" s="212">
        <v>319.56</v>
      </c>
      <c r="J407" s="212">
        <v>319.56</v>
      </c>
    </row>
    <row r="408" spans="1:10" s="63" customFormat="1" ht="24" customHeight="1" x14ac:dyDescent="0.2">
      <c r="A408" s="225" t="s">
        <v>529</v>
      </c>
      <c r="B408" s="209" t="s">
        <v>290</v>
      </c>
      <c r="C408" s="225" t="s">
        <v>36</v>
      </c>
      <c r="D408" s="225" t="s">
        <v>291</v>
      </c>
      <c r="E408" s="300" t="s">
        <v>185</v>
      </c>
      <c r="F408" s="300"/>
      <c r="G408" s="210" t="s">
        <v>48</v>
      </c>
      <c r="H408" s="211">
        <v>1</v>
      </c>
      <c r="I408" s="212">
        <v>215.56</v>
      </c>
      <c r="J408" s="212">
        <v>215.56</v>
      </c>
    </row>
    <row r="409" spans="1:10" s="63" customFormat="1" ht="24" customHeight="1" x14ac:dyDescent="0.2">
      <c r="A409" s="225" t="s">
        <v>529</v>
      </c>
      <c r="B409" s="209" t="s">
        <v>292</v>
      </c>
      <c r="C409" s="225" t="s">
        <v>36</v>
      </c>
      <c r="D409" s="225" t="s">
        <v>293</v>
      </c>
      <c r="E409" s="300" t="s">
        <v>185</v>
      </c>
      <c r="F409" s="300"/>
      <c r="G409" s="210" t="s">
        <v>48</v>
      </c>
      <c r="H409" s="211">
        <v>1</v>
      </c>
      <c r="I409" s="212">
        <v>12.89</v>
      </c>
      <c r="J409" s="212">
        <v>12.89</v>
      </c>
    </row>
    <row r="410" spans="1:10" s="63" customFormat="1" ht="26.1" customHeight="1" x14ac:dyDescent="0.2">
      <c r="A410" s="225" t="s">
        <v>529</v>
      </c>
      <c r="B410" s="209" t="s">
        <v>306</v>
      </c>
      <c r="C410" s="225" t="s">
        <v>36</v>
      </c>
      <c r="D410" s="225" t="s">
        <v>307</v>
      </c>
      <c r="E410" s="300" t="s">
        <v>535</v>
      </c>
      <c r="F410" s="300"/>
      <c r="G410" s="210" t="s">
        <v>48</v>
      </c>
      <c r="H410" s="211">
        <v>1</v>
      </c>
      <c r="I410" s="212">
        <v>158.88</v>
      </c>
      <c r="J410" s="212">
        <v>158.88</v>
      </c>
    </row>
    <row r="411" spans="1:10" s="63" customFormat="1" ht="26.1" customHeight="1" x14ac:dyDescent="0.2">
      <c r="A411" s="225" t="s">
        <v>529</v>
      </c>
      <c r="B411" s="209" t="s">
        <v>308</v>
      </c>
      <c r="C411" s="225" t="s">
        <v>36</v>
      </c>
      <c r="D411" s="225" t="s">
        <v>309</v>
      </c>
      <c r="E411" s="300" t="s">
        <v>535</v>
      </c>
      <c r="F411" s="300"/>
      <c r="G411" s="210" t="s">
        <v>48</v>
      </c>
      <c r="H411" s="211">
        <v>1</v>
      </c>
      <c r="I411" s="212">
        <v>220.75</v>
      </c>
      <c r="J411" s="212">
        <v>220.75</v>
      </c>
    </row>
    <row r="412" spans="1:10" s="63" customFormat="1" ht="24" customHeight="1" x14ac:dyDescent="0.2">
      <c r="A412" s="225" t="s">
        <v>529</v>
      </c>
      <c r="B412" s="209" t="s">
        <v>358</v>
      </c>
      <c r="C412" s="225" t="s">
        <v>186</v>
      </c>
      <c r="D412" s="225" t="s">
        <v>342</v>
      </c>
      <c r="E412" s="300" t="s">
        <v>214</v>
      </c>
      <c r="F412" s="300"/>
      <c r="G412" s="210" t="s">
        <v>47</v>
      </c>
      <c r="H412" s="211">
        <v>1</v>
      </c>
      <c r="I412" s="212">
        <v>4999.18</v>
      </c>
      <c r="J412" s="212">
        <v>4999.18</v>
      </c>
    </row>
    <row r="413" spans="1:10" s="63" customFormat="1" ht="25.5" x14ac:dyDescent="0.2">
      <c r="A413" s="221"/>
      <c r="B413" s="221"/>
      <c r="C413" s="221"/>
      <c r="D413" s="221"/>
      <c r="E413" s="221" t="s">
        <v>520</v>
      </c>
      <c r="F413" s="206">
        <v>25.87</v>
      </c>
      <c r="G413" s="221" t="s">
        <v>521</v>
      </c>
      <c r="H413" s="206">
        <v>0</v>
      </c>
      <c r="I413" s="221" t="s">
        <v>522</v>
      </c>
      <c r="J413" s="206">
        <v>25.87</v>
      </c>
    </row>
    <row r="414" spans="1:10" s="63" customFormat="1" ht="25.5" x14ac:dyDescent="0.2">
      <c r="A414" s="221"/>
      <c r="B414" s="221"/>
      <c r="C414" s="221"/>
      <c r="D414" s="221"/>
      <c r="E414" s="221" t="s">
        <v>523</v>
      </c>
      <c r="F414" s="206">
        <v>2064.33</v>
      </c>
      <c r="G414" s="221"/>
      <c r="H414" s="317" t="s">
        <v>524</v>
      </c>
      <c r="I414" s="317"/>
      <c r="J414" s="206">
        <v>8152.03</v>
      </c>
    </row>
    <row r="415" spans="1:10" s="63" customFormat="1" ht="30" customHeight="1" thickBot="1" x14ac:dyDescent="0.25">
      <c r="A415" s="220"/>
      <c r="B415" s="220"/>
      <c r="C415" s="220"/>
      <c r="D415" s="220"/>
      <c r="E415" s="220"/>
      <c r="F415" s="220"/>
      <c r="G415" s="220" t="s">
        <v>525</v>
      </c>
      <c r="H415" s="207">
        <v>216</v>
      </c>
      <c r="I415" s="220" t="s">
        <v>526</v>
      </c>
      <c r="J415" s="194">
        <v>1760838.48</v>
      </c>
    </row>
    <row r="416" spans="1:10" s="63" customFormat="1" ht="0.95" customHeight="1" thickTop="1" x14ac:dyDescent="0.2">
      <c r="A416" s="208"/>
      <c r="B416" s="208"/>
      <c r="C416" s="208"/>
      <c r="D416" s="208"/>
      <c r="E416" s="208"/>
      <c r="F416" s="208"/>
      <c r="G416" s="208"/>
      <c r="H416" s="208"/>
      <c r="I416" s="208"/>
      <c r="J416" s="208"/>
    </row>
    <row r="417" spans="1:10" s="63" customFormat="1" ht="18" customHeight="1" x14ac:dyDescent="0.2">
      <c r="A417" s="222" t="s">
        <v>410</v>
      </c>
      <c r="B417" s="199" t="s">
        <v>21</v>
      </c>
      <c r="C417" s="222" t="s">
        <v>22</v>
      </c>
      <c r="D417" s="222" t="s">
        <v>23</v>
      </c>
      <c r="E417" s="308" t="s">
        <v>515</v>
      </c>
      <c r="F417" s="308"/>
      <c r="G417" s="200" t="s">
        <v>287</v>
      </c>
      <c r="H417" s="199" t="s">
        <v>288</v>
      </c>
      <c r="I417" s="199" t="s">
        <v>289</v>
      </c>
      <c r="J417" s="199" t="s">
        <v>0</v>
      </c>
    </row>
    <row r="418" spans="1:10" s="63" customFormat="1" ht="24" customHeight="1" x14ac:dyDescent="0.2">
      <c r="A418" s="223" t="s">
        <v>516</v>
      </c>
      <c r="B418" s="192" t="s">
        <v>197</v>
      </c>
      <c r="C418" s="223" t="s">
        <v>36</v>
      </c>
      <c r="D418" s="223" t="s">
        <v>40</v>
      </c>
      <c r="E418" s="309" t="s">
        <v>181</v>
      </c>
      <c r="F418" s="309"/>
      <c r="G418" s="193" t="s">
        <v>48</v>
      </c>
      <c r="H418" s="201">
        <v>1</v>
      </c>
      <c r="I418" s="197">
        <v>4893.21</v>
      </c>
      <c r="J418" s="197">
        <v>4893.21</v>
      </c>
    </row>
    <row r="419" spans="1:10" s="63" customFormat="1" ht="26.1" customHeight="1" x14ac:dyDescent="0.2">
      <c r="A419" s="224" t="s">
        <v>517</v>
      </c>
      <c r="B419" s="202" t="s">
        <v>367</v>
      </c>
      <c r="C419" s="224" t="s">
        <v>36</v>
      </c>
      <c r="D419" s="224" t="s">
        <v>368</v>
      </c>
      <c r="E419" s="310" t="s">
        <v>181</v>
      </c>
      <c r="F419" s="310"/>
      <c r="G419" s="203" t="s">
        <v>48</v>
      </c>
      <c r="H419" s="204">
        <v>1</v>
      </c>
      <c r="I419" s="205">
        <v>63.1</v>
      </c>
      <c r="J419" s="205">
        <v>63.1</v>
      </c>
    </row>
    <row r="420" spans="1:10" s="63" customFormat="1" ht="24" customHeight="1" x14ac:dyDescent="0.2">
      <c r="A420" s="225" t="s">
        <v>529</v>
      </c>
      <c r="B420" s="209" t="s">
        <v>296</v>
      </c>
      <c r="C420" s="225" t="s">
        <v>36</v>
      </c>
      <c r="D420" s="225" t="s">
        <v>297</v>
      </c>
      <c r="E420" s="300" t="s">
        <v>185</v>
      </c>
      <c r="F420" s="300"/>
      <c r="G420" s="210" t="s">
        <v>48</v>
      </c>
      <c r="H420" s="211">
        <v>1</v>
      </c>
      <c r="I420" s="212">
        <v>135.01</v>
      </c>
      <c r="J420" s="212">
        <v>135.01</v>
      </c>
    </row>
    <row r="421" spans="1:10" s="63" customFormat="1" ht="24" customHeight="1" x14ac:dyDescent="0.2">
      <c r="A421" s="225" t="s">
        <v>529</v>
      </c>
      <c r="B421" s="209" t="s">
        <v>298</v>
      </c>
      <c r="C421" s="225" t="s">
        <v>36</v>
      </c>
      <c r="D421" s="225" t="s">
        <v>299</v>
      </c>
      <c r="E421" s="300" t="s">
        <v>185</v>
      </c>
      <c r="F421" s="300"/>
      <c r="G421" s="210" t="s">
        <v>48</v>
      </c>
      <c r="H421" s="211">
        <v>1</v>
      </c>
      <c r="I421" s="212">
        <v>319.56</v>
      </c>
      <c r="J421" s="212">
        <v>319.56</v>
      </c>
    </row>
    <row r="422" spans="1:10" s="63" customFormat="1" ht="24" customHeight="1" x14ac:dyDescent="0.2">
      <c r="A422" s="225" t="s">
        <v>529</v>
      </c>
      <c r="B422" s="209" t="s">
        <v>290</v>
      </c>
      <c r="C422" s="225" t="s">
        <v>36</v>
      </c>
      <c r="D422" s="225" t="s">
        <v>291</v>
      </c>
      <c r="E422" s="300" t="s">
        <v>185</v>
      </c>
      <c r="F422" s="300"/>
      <c r="G422" s="210" t="s">
        <v>48</v>
      </c>
      <c r="H422" s="211">
        <v>1</v>
      </c>
      <c r="I422" s="212">
        <v>215.56</v>
      </c>
      <c r="J422" s="212">
        <v>215.56</v>
      </c>
    </row>
    <row r="423" spans="1:10" s="63" customFormat="1" ht="24" customHeight="1" x14ac:dyDescent="0.2">
      <c r="A423" s="225" t="s">
        <v>529</v>
      </c>
      <c r="B423" s="209" t="s">
        <v>292</v>
      </c>
      <c r="C423" s="225" t="s">
        <v>36</v>
      </c>
      <c r="D423" s="225" t="s">
        <v>293</v>
      </c>
      <c r="E423" s="300" t="s">
        <v>185</v>
      </c>
      <c r="F423" s="300"/>
      <c r="G423" s="210" t="s">
        <v>48</v>
      </c>
      <c r="H423" s="211">
        <v>1</v>
      </c>
      <c r="I423" s="212">
        <v>12.89</v>
      </c>
      <c r="J423" s="212">
        <v>12.89</v>
      </c>
    </row>
    <row r="424" spans="1:10" s="63" customFormat="1" ht="24" customHeight="1" x14ac:dyDescent="0.2">
      <c r="A424" s="225" t="s">
        <v>529</v>
      </c>
      <c r="B424" s="209" t="s">
        <v>369</v>
      </c>
      <c r="C424" s="225" t="s">
        <v>36</v>
      </c>
      <c r="D424" s="225" t="s">
        <v>370</v>
      </c>
      <c r="E424" s="300" t="s">
        <v>532</v>
      </c>
      <c r="F424" s="300"/>
      <c r="G424" s="210" t="s">
        <v>48</v>
      </c>
      <c r="H424" s="211">
        <v>1</v>
      </c>
      <c r="I424" s="212">
        <v>3767.46</v>
      </c>
      <c r="J424" s="212">
        <v>3767.46</v>
      </c>
    </row>
    <row r="425" spans="1:10" s="63" customFormat="1" ht="26.1" customHeight="1" x14ac:dyDescent="0.2">
      <c r="A425" s="225" t="s">
        <v>529</v>
      </c>
      <c r="B425" s="209" t="s">
        <v>306</v>
      </c>
      <c r="C425" s="225" t="s">
        <v>36</v>
      </c>
      <c r="D425" s="225" t="s">
        <v>307</v>
      </c>
      <c r="E425" s="300" t="s">
        <v>535</v>
      </c>
      <c r="F425" s="300"/>
      <c r="G425" s="210" t="s">
        <v>48</v>
      </c>
      <c r="H425" s="211">
        <v>1</v>
      </c>
      <c r="I425" s="212">
        <v>158.88</v>
      </c>
      <c r="J425" s="212">
        <v>158.88</v>
      </c>
    </row>
    <row r="426" spans="1:10" s="63" customFormat="1" ht="26.1" customHeight="1" x14ac:dyDescent="0.2">
      <c r="A426" s="225" t="s">
        <v>529</v>
      </c>
      <c r="B426" s="209" t="s">
        <v>308</v>
      </c>
      <c r="C426" s="225" t="s">
        <v>36</v>
      </c>
      <c r="D426" s="225" t="s">
        <v>309</v>
      </c>
      <c r="E426" s="300" t="s">
        <v>535</v>
      </c>
      <c r="F426" s="300"/>
      <c r="G426" s="210" t="s">
        <v>48</v>
      </c>
      <c r="H426" s="211">
        <v>1</v>
      </c>
      <c r="I426" s="212">
        <v>220.75</v>
      </c>
      <c r="J426" s="212">
        <v>220.75</v>
      </c>
    </row>
    <row r="427" spans="1:10" s="63" customFormat="1" ht="25.5" x14ac:dyDescent="0.2">
      <c r="A427" s="221"/>
      <c r="B427" s="221"/>
      <c r="C427" s="221"/>
      <c r="D427" s="221"/>
      <c r="E427" s="221" t="s">
        <v>520</v>
      </c>
      <c r="F427" s="206">
        <v>3830.56</v>
      </c>
      <c r="G427" s="221" t="s">
        <v>521</v>
      </c>
      <c r="H427" s="206">
        <v>0</v>
      </c>
      <c r="I427" s="221" t="s">
        <v>522</v>
      </c>
      <c r="J427" s="206">
        <v>3830.56</v>
      </c>
    </row>
    <row r="428" spans="1:10" s="63" customFormat="1" ht="25.5" x14ac:dyDescent="0.2">
      <c r="A428" s="221"/>
      <c r="B428" s="221"/>
      <c r="C428" s="221"/>
      <c r="D428" s="221"/>
      <c r="E428" s="221" t="s">
        <v>523</v>
      </c>
      <c r="F428" s="206">
        <v>1659.28</v>
      </c>
      <c r="G428" s="221"/>
      <c r="H428" s="317" t="s">
        <v>524</v>
      </c>
      <c r="I428" s="317"/>
      <c r="J428" s="206">
        <v>6552.49</v>
      </c>
    </row>
    <row r="429" spans="1:10" s="63" customFormat="1" ht="30" customHeight="1" thickBot="1" x14ac:dyDescent="0.25">
      <c r="A429" s="220"/>
      <c r="B429" s="220"/>
      <c r="C429" s="220"/>
      <c r="D429" s="220"/>
      <c r="E429" s="220"/>
      <c r="F429" s="220"/>
      <c r="G429" s="220" t="s">
        <v>525</v>
      </c>
      <c r="H429" s="207">
        <v>72</v>
      </c>
      <c r="I429" s="220" t="s">
        <v>526</v>
      </c>
      <c r="J429" s="194">
        <v>471779.28</v>
      </c>
    </row>
    <row r="430" spans="1:10" s="63" customFormat="1" ht="0.95" customHeight="1" thickTop="1" x14ac:dyDescent="0.2">
      <c r="A430" s="208"/>
      <c r="B430" s="208"/>
      <c r="C430" s="208"/>
      <c r="D430" s="208"/>
      <c r="E430" s="208"/>
      <c r="F430" s="208"/>
      <c r="G430" s="208"/>
      <c r="H430" s="208"/>
      <c r="I430" s="208"/>
      <c r="J430" s="208"/>
    </row>
    <row r="431" spans="1:10" s="63" customFormat="1" ht="18" customHeight="1" x14ac:dyDescent="0.2">
      <c r="A431" s="222" t="s">
        <v>411</v>
      </c>
      <c r="B431" s="199" t="s">
        <v>21</v>
      </c>
      <c r="C431" s="222" t="s">
        <v>22</v>
      </c>
      <c r="D431" s="222" t="s">
        <v>23</v>
      </c>
      <c r="E431" s="308" t="s">
        <v>515</v>
      </c>
      <c r="F431" s="308"/>
      <c r="G431" s="200" t="s">
        <v>287</v>
      </c>
      <c r="H431" s="199" t="s">
        <v>288</v>
      </c>
      <c r="I431" s="199" t="s">
        <v>289</v>
      </c>
      <c r="J431" s="199" t="s">
        <v>0</v>
      </c>
    </row>
    <row r="432" spans="1:10" s="63" customFormat="1" ht="24" customHeight="1" x14ac:dyDescent="0.2">
      <c r="A432" s="223" t="s">
        <v>516</v>
      </c>
      <c r="B432" s="192" t="s">
        <v>338</v>
      </c>
      <c r="C432" s="223" t="s">
        <v>186</v>
      </c>
      <c r="D432" s="223" t="s">
        <v>169</v>
      </c>
      <c r="E432" s="309" t="s">
        <v>181</v>
      </c>
      <c r="F432" s="309"/>
      <c r="G432" s="193" t="s">
        <v>47</v>
      </c>
      <c r="H432" s="201">
        <v>1</v>
      </c>
      <c r="I432" s="197">
        <v>5094.9799999999996</v>
      </c>
      <c r="J432" s="197">
        <v>5094.9799999999996</v>
      </c>
    </row>
    <row r="433" spans="1:10" s="63" customFormat="1" ht="26.1" customHeight="1" x14ac:dyDescent="0.2">
      <c r="A433" s="224" t="s">
        <v>517</v>
      </c>
      <c r="B433" s="202" t="s">
        <v>294</v>
      </c>
      <c r="C433" s="224" t="s">
        <v>36</v>
      </c>
      <c r="D433" s="224" t="s">
        <v>295</v>
      </c>
      <c r="E433" s="310" t="s">
        <v>181</v>
      </c>
      <c r="F433" s="310"/>
      <c r="G433" s="203" t="s">
        <v>48</v>
      </c>
      <c r="H433" s="204">
        <v>1</v>
      </c>
      <c r="I433" s="205">
        <v>22.48</v>
      </c>
      <c r="J433" s="205">
        <v>22.48</v>
      </c>
    </row>
    <row r="434" spans="1:10" s="63" customFormat="1" ht="24" customHeight="1" x14ac:dyDescent="0.2">
      <c r="A434" s="225" t="s">
        <v>529</v>
      </c>
      <c r="B434" s="209" t="s">
        <v>296</v>
      </c>
      <c r="C434" s="225" t="s">
        <v>36</v>
      </c>
      <c r="D434" s="225" t="s">
        <v>297</v>
      </c>
      <c r="E434" s="300" t="s">
        <v>185</v>
      </c>
      <c r="F434" s="300"/>
      <c r="G434" s="210" t="s">
        <v>48</v>
      </c>
      <c r="H434" s="211">
        <v>1</v>
      </c>
      <c r="I434" s="212">
        <v>135.01</v>
      </c>
      <c r="J434" s="212">
        <v>135.01</v>
      </c>
    </row>
    <row r="435" spans="1:10" s="63" customFormat="1" ht="24" customHeight="1" x14ac:dyDescent="0.2">
      <c r="A435" s="225" t="s">
        <v>529</v>
      </c>
      <c r="B435" s="209" t="s">
        <v>290</v>
      </c>
      <c r="C435" s="225" t="s">
        <v>36</v>
      </c>
      <c r="D435" s="225" t="s">
        <v>291</v>
      </c>
      <c r="E435" s="300" t="s">
        <v>185</v>
      </c>
      <c r="F435" s="300"/>
      <c r="G435" s="210" t="s">
        <v>48</v>
      </c>
      <c r="H435" s="211">
        <v>1</v>
      </c>
      <c r="I435" s="212">
        <v>215.56</v>
      </c>
      <c r="J435" s="212">
        <v>215.56</v>
      </c>
    </row>
    <row r="436" spans="1:10" s="63" customFormat="1" ht="24" customHeight="1" x14ac:dyDescent="0.2">
      <c r="A436" s="225" t="s">
        <v>529</v>
      </c>
      <c r="B436" s="209" t="s">
        <v>292</v>
      </c>
      <c r="C436" s="225" t="s">
        <v>36</v>
      </c>
      <c r="D436" s="225" t="s">
        <v>293</v>
      </c>
      <c r="E436" s="300" t="s">
        <v>185</v>
      </c>
      <c r="F436" s="300"/>
      <c r="G436" s="210" t="s">
        <v>48</v>
      </c>
      <c r="H436" s="211">
        <v>1</v>
      </c>
      <c r="I436" s="212">
        <v>12.89</v>
      </c>
      <c r="J436" s="212">
        <v>12.89</v>
      </c>
    </row>
    <row r="437" spans="1:10" s="63" customFormat="1" ht="26.1" customHeight="1" x14ac:dyDescent="0.2">
      <c r="A437" s="225" t="s">
        <v>529</v>
      </c>
      <c r="B437" s="209" t="s">
        <v>300</v>
      </c>
      <c r="C437" s="225" t="s">
        <v>36</v>
      </c>
      <c r="D437" s="225" t="s">
        <v>301</v>
      </c>
      <c r="E437" s="300" t="s">
        <v>535</v>
      </c>
      <c r="F437" s="300"/>
      <c r="G437" s="210" t="s">
        <v>48</v>
      </c>
      <c r="H437" s="211">
        <v>1</v>
      </c>
      <c r="I437" s="212">
        <v>110.64</v>
      </c>
      <c r="J437" s="212">
        <v>110.64</v>
      </c>
    </row>
    <row r="438" spans="1:10" s="63" customFormat="1" ht="26.1" customHeight="1" x14ac:dyDescent="0.2">
      <c r="A438" s="225" t="s">
        <v>529</v>
      </c>
      <c r="B438" s="209" t="s">
        <v>302</v>
      </c>
      <c r="C438" s="225" t="s">
        <v>36</v>
      </c>
      <c r="D438" s="225" t="s">
        <v>303</v>
      </c>
      <c r="E438" s="300" t="s">
        <v>535</v>
      </c>
      <c r="F438" s="300"/>
      <c r="G438" s="210" t="s">
        <v>48</v>
      </c>
      <c r="H438" s="211">
        <v>1</v>
      </c>
      <c r="I438" s="212">
        <v>235.5</v>
      </c>
      <c r="J438" s="212">
        <v>235.5</v>
      </c>
    </row>
    <row r="439" spans="1:10" s="63" customFormat="1" ht="24" customHeight="1" x14ac:dyDescent="0.2">
      <c r="A439" s="225" t="s">
        <v>529</v>
      </c>
      <c r="B439" s="209" t="s">
        <v>348</v>
      </c>
      <c r="C439" s="225" t="s">
        <v>186</v>
      </c>
      <c r="D439" s="225" t="s">
        <v>169</v>
      </c>
      <c r="E439" s="300" t="s">
        <v>214</v>
      </c>
      <c r="F439" s="300"/>
      <c r="G439" s="210" t="s">
        <v>47</v>
      </c>
      <c r="H439" s="211">
        <v>1</v>
      </c>
      <c r="I439" s="212">
        <v>4362.8999999999996</v>
      </c>
      <c r="J439" s="212">
        <v>4362.8999999999996</v>
      </c>
    </row>
    <row r="440" spans="1:10" s="63" customFormat="1" ht="25.5" x14ac:dyDescent="0.2">
      <c r="A440" s="221"/>
      <c r="B440" s="221"/>
      <c r="C440" s="221"/>
      <c r="D440" s="221"/>
      <c r="E440" s="221" t="s">
        <v>520</v>
      </c>
      <c r="F440" s="206">
        <v>22.48</v>
      </c>
      <c r="G440" s="221" t="s">
        <v>521</v>
      </c>
      <c r="H440" s="206">
        <v>0</v>
      </c>
      <c r="I440" s="221" t="s">
        <v>522</v>
      </c>
      <c r="J440" s="206">
        <v>22.48</v>
      </c>
    </row>
    <row r="441" spans="1:10" s="63" customFormat="1" ht="25.5" x14ac:dyDescent="0.2">
      <c r="A441" s="221"/>
      <c r="B441" s="221"/>
      <c r="C441" s="221"/>
      <c r="D441" s="221"/>
      <c r="E441" s="221" t="s">
        <v>523</v>
      </c>
      <c r="F441" s="206">
        <v>1727.7</v>
      </c>
      <c r="G441" s="221"/>
      <c r="H441" s="317" t="s">
        <v>524</v>
      </c>
      <c r="I441" s="317"/>
      <c r="J441" s="206">
        <v>6822.68</v>
      </c>
    </row>
    <row r="442" spans="1:10" s="63" customFormat="1" ht="30" customHeight="1" thickBot="1" x14ac:dyDescent="0.25">
      <c r="A442" s="220"/>
      <c r="B442" s="220"/>
      <c r="C442" s="220"/>
      <c r="D442" s="220"/>
      <c r="E442" s="220"/>
      <c r="F442" s="220"/>
      <c r="G442" s="220" t="s">
        <v>525</v>
      </c>
      <c r="H442" s="207">
        <v>72</v>
      </c>
      <c r="I442" s="220" t="s">
        <v>526</v>
      </c>
      <c r="J442" s="194">
        <v>491232.96</v>
      </c>
    </row>
    <row r="443" spans="1:10" s="63" customFormat="1" ht="0.95" customHeight="1" thickTop="1" x14ac:dyDescent="0.2">
      <c r="A443" s="208"/>
      <c r="B443" s="208"/>
      <c r="C443" s="208"/>
      <c r="D443" s="208"/>
      <c r="E443" s="208"/>
      <c r="F443" s="208"/>
      <c r="G443" s="208"/>
      <c r="H443" s="208"/>
      <c r="I443" s="208"/>
      <c r="J443" s="208"/>
    </row>
    <row r="444" spans="1:10" s="63" customFormat="1" ht="18" customHeight="1" x14ac:dyDescent="0.2">
      <c r="A444" s="222" t="s">
        <v>412</v>
      </c>
      <c r="B444" s="199" t="s">
        <v>21</v>
      </c>
      <c r="C444" s="222" t="s">
        <v>22</v>
      </c>
      <c r="D444" s="222" t="s">
        <v>23</v>
      </c>
      <c r="E444" s="308" t="s">
        <v>515</v>
      </c>
      <c r="F444" s="308"/>
      <c r="G444" s="200" t="s">
        <v>287</v>
      </c>
      <c r="H444" s="199" t="s">
        <v>288</v>
      </c>
      <c r="I444" s="199" t="s">
        <v>289</v>
      </c>
      <c r="J444" s="199" t="s">
        <v>0</v>
      </c>
    </row>
    <row r="445" spans="1:10" s="63" customFormat="1" ht="24" customHeight="1" x14ac:dyDescent="0.2">
      <c r="A445" s="223" t="s">
        <v>516</v>
      </c>
      <c r="B445" s="192" t="s">
        <v>343</v>
      </c>
      <c r="C445" s="223" t="s">
        <v>186</v>
      </c>
      <c r="D445" s="223" t="s">
        <v>344</v>
      </c>
      <c r="E445" s="309" t="s">
        <v>181</v>
      </c>
      <c r="F445" s="309"/>
      <c r="G445" s="193" t="s">
        <v>48</v>
      </c>
      <c r="H445" s="201">
        <v>1</v>
      </c>
      <c r="I445" s="197">
        <v>6087.7</v>
      </c>
      <c r="J445" s="197">
        <v>6087.7</v>
      </c>
    </row>
    <row r="446" spans="1:10" s="63" customFormat="1" ht="26.1" customHeight="1" x14ac:dyDescent="0.2">
      <c r="A446" s="224" t="s">
        <v>517</v>
      </c>
      <c r="B446" s="202" t="s">
        <v>304</v>
      </c>
      <c r="C446" s="224" t="s">
        <v>36</v>
      </c>
      <c r="D446" s="224" t="s">
        <v>305</v>
      </c>
      <c r="E446" s="310" t="s">
        <v>181</v>
      </c>
      <c r="F446" s="310"/>
      <c r="G446" s="203" t="s">
        <v>48</v>
      </c>
      <c r="H446" s="204">
        <v>1</v>
      </c>
      <c r="I446" s="205">
        <v>25.87</v>
      </c>
      <c r="J446" s="205">
        <v>25.87</v>
      </c>
    </row>
    <row r="447" spans="1:10" s="63" customFormat="1" ht="24" customHeight="1" x14ac:dyDescent="0.2">
      <c r="A447" s="225" t="s">
        <v>529</v>
      </c>
      <c r="B447" s="209" t="s">
        <v>296</v>
      </c>
      <c r="C447" s="225" t="s">
        <v>36</v>
      </c>
      <c r="D447" s="225" t="s">
        <v>297</v>
      </c>
      <c r="E447" s="300" t="s">
        <v>185</v>
      </c>
      <c r="F447" s="300"/>
      <c r="G447" s="210" t="s">
        <v>48</v>
      </c>
      <c r="H447" s="211">
        <v>1</v>
      </c>
      <c r="I447" s="212">
        <v>135.01</v>
      </c>
      <c r="J447" s="212">
        <v>135.01</v>
      </c>
    </row>
    <row r="448" spans="1:10" s="63" customFormat="1" ht="24" customHeight="1" x14ac:dyDescent="0.2">
      <c r="A448" s="225" t="s">
        <v>529</v>
      </c>
      <c r="B448" s="209" t="s">
        <v>298</v>
      </c>
      <c r="C448" s="225" t="s">
        <v>36</v>
      </c>
      <c r="D448" s="225" t="s">
        <v>299</v>
      </c>
      <c r="E448" s="300" t="s">
        <v>185</v>
      </c>
      <c r="F448" s="300"/>
      <c r="G448" s="210" t="s">
        <v>48</v>
      </c>
      <c r="H448" s="211">
        <v>1</v>
      </c>
      <c r="I448" s="212">
        <v>319.56</v>
      </c>
      <c r="J448" s="212">
        <v>319.56</v>
      </c>
    </row>
    <row r="449" spans="1:10" s="63" customFormat="1" ht="24" customHeight="1" x14ac:dyDescent="0.2">
      <c r="A449" s="225" t="s">
        <v>529</v>
      </c>
      <c r="B449" s="209" t="s">
        <v>290</v>
      </c>
      <c r="C449" s="225" t="s">
        <v>36</v>
      </c>
      <c r="D449" s="225" t="s">
        <v>291</v>
      </c>
      <c r="E449" s="300" t="s">
        <v>185</v>
      </c>
      <c r="F449" s="300"/>
      <c r="G449" s="210" t="s">
        <v>48</v>
      </c>
      <c r="H449" s="211">
        <v>1</v>
      </c>
      <c r="I449" s="212">
        <v>215.56</v>
      </c>
      <c r="J449" s="212">
        <v>215.56</v>
      </c>
    </row>
    <row r="450" spans="1:10" s="63" customFormat="1" ht="24" customHeight="1" x14ac:dyDescent="0.2">
      <c r="A450" s="225" t="s">
        <v>529</v>
      </c>
      <c r="B450" s="209" t="s">
        <v>292</v>
      </c>
      <c r="C450" s="225" t="s">
        <v>36</v>
      </c>
      <c r="D450" s="225" t="s">
        <v>293</v>
      </c>
      <c r="E450" s="300" t="s">
        <v>185</v>
      </c>
      <c r="F450" s="300"/>
      <c r="G450" s="210" t="s">
        <v>48</v>
      </c>
      <c r="H450" s="211">
        <v>1</v>
      </c>
      <c r="I450" s="212">
        <v>12.89</v>
      </c>
      <c r="J450" s="212">
        <v>12.89</v>
      </c>
    </row>
    <row r="451" spans="1:10" s="63" customFormat="1" ht="26.1" customHeight="1" x14ac:dyDescent="0.2">
      <c r="A451" s="225" t="s">
        <v>529</v>
      </c>
      <c r="B451" s="209" t="s">
        <v>306</v>
      </c>
      <c r="C451" s="225" t="s">
        <v>36</v>
      </c>
      <c r="D451" s="225" t="s">
        <v>307</v>
      </c>
      <c r="E451" s="300" t="s">
        <v>535</v>
      </c>
      <c r="F451" s="300"/>
      <c r="G451" s="210" t="s">
        <v>48</v>
      </c>
      <c r="H451" s="211">
        <v>1</v>
      </c>
      <c r="I451" s="212">
        <v>158.88</v>
      </c>
      <c r="J451" s="212">
        <v>158.88</v>
      </c>
    </row>
    <row r="452" spans="1:10" s="63" customFormat="1" ht="26.1" customHeight="1" x14ac:dyDescent="0.2">
      <c r="A452" s="225" t="s">
        <v>529</v>
      </c>
      <c r="B452" s="209" t="s">
        <v>308</v>
      </c>
      <c r="C452" s="225" t="s">
        <v>36</v>
      </c>
      <c r="D452" s="225" t="s">
        <v>309</v>
      </c>
      <c r="E452" s="300" t="s">
        <v>535</v>
      </c>
      <c r="F452" s="300"/>
      <c r="G452" s="210" t="s">
        <v>48</v>
      </c>
      <c r="H452" s="211">
        <v>1</v>
      </c>
      <c r="I452" s="212">
        <v>220.75</v>
      </c>
      <c r="J452" s="212">
        <v>220.75</v>
      </c>
    </row>
    <row r="453" spans="1:10" s="63" customFormat="1" ht="24" customHeight="1" x14ac:dyDescent="0.2">
      <c r="A453" s="225" t="s">
        <v>529</v>
      </c>
      <c r="B453" s="209" t="s">
        <v>359</v>
      </c>
      <c r="C453" s="225" t="s">
        <v>186</v>
      </c>
      <c r="D453" s="225" t="s">
        <v>344</v>
      </c>
      <c r="E453" s="300" t="s">
        <v>214</v>
      </c>
      <c r="F453" s="300"/>
      <c r="G453" s="210" t="s">
        <v>47</v>
      </c>
      <c r="H453" s="211">
        <v>1</v>
      </c>
      <c r="I453" s="212">
        <v>4999.18</v>
      </c>
      <c r="J453" s="212">
        <v>4999.18</v>
      </c>
    </row>
    <row r="454" spans="1:10" s="63" customFormat="1" ht="25.5" x14ac:dyDescent="0.2">
      <c r="A454" s="221"/>
      <c r="B454" s="221"/>
      <c r="C454" s="221"/>
      <c r="D454" s="221"/>
      <c r="E454" s="221" t="s">
        <v>520</v>
      </c>
      <c r="F454" s="206">
        <v>25.87</v>
      </c>
      <c r="G454" s="221" t="s">
        <v>521</v>
      </c>
      <c r="H454" s="206">
        <v>0</v>
      </c>
      <c r="I454" s="221" t="s">
        <v>522</v>
      </c>
      <c r="J454" s="206">
        <v>25.87</v>
      </c>
    </row>
    <row r="455" spans="1:10" s="63" customFormat="1" ht="25.5" x14ac:dyDescent="0.2">
      <c r="A455" s="221"/>
      <c r="B455" s="221"/>
      <c r="C455" s="221"/>
      <c r="D455" s="221"/>
      <c r="E455" s="221" t="s">
        <v>523</v>
      </c>
      <c r="F455" s="206">
        <v>2064.33</v>
      </c>
      <c r="G455" s="221"/>
      <c r="H455" s="317" t="s">
        <v>524</v>
      </c>
      <c r="I455" s="317"/>
      <c r="J455" s="206">
        <v>8152.03</v>
      </c>
    </row>
    <row r="456" spans="1:10" s="63" customFormat="1" ht="30" customHeight="1" thickBot="1" x14ac:dyDescent="0.25">
      <c r="A456" s="220"/>
      <c r="B456" s="220"/>
      <c r="C456" s="220"/>
      <c r="D456" s="220"/>
      <c r="E456" s="220"/>
      <c r="F456" s="220"/>
      <c r="G456" s="220" t="s">
        <v>525</v>
      </c>
      <c r="H456" s="207">
        <v>360</v>
      </c>
      <c r="I456" s="220" t="s">
        <v>526</v>
      </c>
      <c r="J456" s="194">
        <v>2934730.8</v>
      </c>
    </row>
    <row r="457" spans="1:10" s="63" customFormat="1" ht="0.95" customHeight="1" thickTop="1" x14ac:dyDescent="0.2">
      <c r="A457" s="208"/>
      <c r="B457" s="208"/>
      <c r="C457" s="208"/>
      <c r="D457" s="208"/>
      <c r="E457" s="208"/>
      <c r="F457" s="208"/>
      <c r="G457" s="208"/>
      <c r="H457" s="208"/>
      <c r="I457" s="208"/>
      <c r="J457" s="208"/>
    </row>
    <row r="458" spans="1:10" s="63" customFormat="1" ht="18" customHeight="1" x14ac:dyDescent="0.2">
      <c r="A458" s="222" t="s">
        <v>413</v>
      </c>
      <c r="B458" s="199" t="s">
        <v>21</v>
      </c>
      <c r="C458" s="222" t="s">
        <v>22</v>
      </c>
      <c r="D458" s="222" t="s">
        <v>23</v>
      </c>
      <c r="E458" s="308" t="s">
        <v>515</v>
      </c>
      <c r="F458" s="308"/>
      <c r="G458" s="200" t="s">
        <v>287</v>
      </c>
      <c r="H458" s="199" t="s">
        <v>288</v>
      </c>
      <c r="I458" s="199" t="s">
        <v>289</v>
      </c>
      <c r="J458" s="199" t="s">
        <v>0</v>
      </c>
    </row>
    <row r="459" spans="1:10" s="63" customFormat="1" ht="24" customHeight="1" x14ac:dyDescent="0.2">
      <c r="A459" s="223" t="s">
        <v>516</v>
      </c>
      <c r="B459" s="192" t="s">
        <v>340</v>
      </c>
      <c r="C459" s="223" t="s">
        <v>186</v>
      </c>
      <c r="D459" s="223" t="s">
        <v>323</v>
      </c>
      <c r="E459" s="309" t="s">
        <v>181</v>
      </c>
      <c r="F459" s="309"/>
      <c r="G459" s="193" t="s">
        <v>48</v>
      </c>
      <c r="H459" s="201">
        <v>1</v>
      </c>
      <c r="I459" s="197">
        <v>5853.34</v>
      </c>
      <c r="J459" s="197">
        <v>5853.34</v>
      </c>
    </row>
    <row r="460" spans="1:10" s="63" customFormat="1" ht="26.1" customHeight="1" x14ac:dyDescent="0.2">
      <c r="A460" s="224" t="s">
        <v>517</v>
      </c>
      <c r="B460" s="202" t="s">
        <v>350</v>
      </c>
      <c r="C460" s="224" t="s">
        <v>36</v>
      </c>
      <c r="D460" s="224" t="s">
        <v>351</v>
      </c>
      <c r="E460" s="310" t="s">
        <v>181</v>
      </c>
      <c r="F460" s="310"/>
      <c r="G460" s="203" t="s">
        <v>48</v>
      </c>
      <c r="H460" s="204">
        <v>1</v>
      </c>
      <c r="I460" s="205">
        <v>16.600000000000001</v>
      </c>
      <c r="J460" s="205">
        <v>16.600000000000001</v>
      </c>
    </row>
    <row r="461" spans="1:10" s="63" customFormat="1" ht="24" customHeight="1" x14ac:dyDescent="0.2">
      <c r="A461" s="225" t="s">
        <v>529</v>
      </c>
      <c r="B461" s="209" t="s">
        <v>296</v>
      </c>
      <c r="C461" s="225" t="s">
        <v>36</v>
      </c>
      <c r="D461" s="225" t="s">
        <v>297</v>
      </c>
      <c r="E461" s="300" t="s">
        <v>185</v>
      </c>
      <c r="F461" s="300"/>
      <c r="G461" s="210" t="s">
        <v>48</v>
      </c>
      <c r="H461" s="211">
        <v>1</v>
      </c>
      <c r="I461" s="212">
        <v>135.01</v>
      </c>
      <c r="J461" s="212">
        <v>135.01</v>
      </c>
    </row>
    <row r="462" spans="1:10" s="63" customFormat="1" ht="24" customHeight="1" x14ac:dyDescent="0.2">
      <c r="A462" s="225" t="s">
        <v>529</v>
      </c>
      <c r="B462" s="209" t="s">
        <v>298</v>
      </c>
      <c r="C462" s="225" t="s">
        <v>36</v>
      </c>
      <c r="D462" s="225" t="s">
        <v>299</v>
      </c>
      <c r="E462" s="300" t="s">
        <v>185</v>
      </c>
      <c r="F462" s="300"/>
      <c r="G462" s="210" t="s">
        <v>48</v>
      </c>
      <c r="H462" s="211">
        <v>1</v>
      </c>
      <c r="I462" s="212">
        <v>319.56</v>
      </c>
      <c r="J462" s="212">
        <v>319.56</v>
      </c>
    </row>
    <row r="463" spans="1:10" s="63" customFormat="1" ht="24" customHeight="1" x14ac:dyDescent="0.2">
      <c r="A463" s="225" t="s">
        <v>529</v>
      </c>
      <c r="B463" s="209" t="s">
        <v>290</v>
      </c>
      <c r="C463" s="225" t="s">
        <v>36</v>
      </c>
      <c r="D463" s="225" t="s">
        <v>291</v>
      </c>
      <c r="E463" s="300" t="s">
        <v>185</v>
      </c>
      <c r="F463" s="300"/>
      <c r="G463" s="210" t="s">
        <v>48</v>
      </c>
      <c r="H463" s="211">
        <v>1</v>
      </c>
      <c r="I463" s="212">
        <v>215.56</v>
      </c>
      <c r="J463" s="212">
        <v>215.56</v>
      </c>
    </row>
    <row r="464" spans="1:10" s="63" customFormat="1" ht="24" customHeight="1" x14ac:dyDescent="0.2">
      <c r="A464" s="225" t="s">
        <v>529</v>
      </c>
      <c r="B464" s="209" t="s">
        <v>292</v>
      </c>
      <c r="C464" s="225" t="s">
        <v>36</v>
      </c>
      <c r="D464" s="225" t="s">
        <v>293</v>
      </c>
      <c r="E464" s="300" t="s">
        <v>185</v>
      </c>
      <c r="F464" s="300"/>
      <c r="G464" s="210" t="s">
        <v>48</v>
      </c>
      <c r="H464" s="211">
        <v>1</v>
      </c>
      <c r="I464" s="212">
        <v>12.89</v>
      </c>
      <c r="J464" s="212">
        <v>12.89</v>
      </c>
    </row>
    <row r="465" spans="1:10" s="63" customFormat="1" ht="26.1" customHeight="1" x14ac:dyDescent="0.2">
      <c r="A465" s="225" t="s">
        <v>529</v>
      </c>
      <c r="B465" s="209" t="s">
        <v>352</v>
      </c>
      <c r="C465" s="225" t="s">
        <v>36</v>
      </c>
      <c r="D465" s="225" t="s">
        <v>353</v>
      </c>
      <c r="E465" s="300" t="s">
        <v>535</v>
      </c>
      <c r="F465" s="300"/>
      <c r="G465" s="210" t="s">
        <v>48</v>
      </c>
      <c r="H465" s="211">
        <v>1</v>
      </c>
      <c r="I465" s="212">
        <v>0.01</v>
      </c>
      <c r="J465" s="212">
        <v>0.01</v>
      </c>
    </row>
    <row r="466" spans="1:10" s="63" customFormat="1" ht="26.1" customHeight="1" x14ac:dyDescent="0.2">
      <c r="A466" s="225" t="s">
        <v>529</v>
      </c>
      <c r="B466" s="209" t="s">
        <v>354</v>
      </c>
      <c r="C466" s="225" t="s">
        <v>36</v>
      </c>
      <c r="D466" s="225" t="s">
        <v>355</v>
      </c>
      <c r="E466" s="300" t="s">
        <v>535</v>
      </c>
      <c r="F466" s="300"/>
      <c r="G466" s="210" t="s">
        <v>48</v>
      </c>
      <c r="H466" s="211">
        <v>1</v>
      </c>
      <c r="I466" s="212">
        <v>154.53</v>
      </c>
      <c r="J466" s="212">
        <v>154.53</v>
      </c>
    </row>
    <row r="467" spans="1:10" s="63" customFormat="1" ht="24" customHeight="1" x14ac:dyDescent="0.2">
      <c r="A467" s="225" t="s">
        <v>529</v>
      </c>
      <c r="B467" s="209" t="s">
        <v>356</v>
      </c>
      <c r="C467" s="225" t="s">
        <v>186</v>
      </c>
      <c r="D467" s="225" t="s">
        <v>357</v>
      </c>
      <c r="E467" s="300" t="s">
        <v>214</v>
      </c>
      <c r="F467" s="300"/>
      <c r="G467" s="210" t="s">
        <v>47</v>
      </c>
      <c r="H467" s="211">
        <v>1</v>
      </c>
      <c r="I467" s="212">
        <v>4999.18</v>
      </c>
      <c r="J467" s="212">
        <v>4999.18</v>
      </c>
    </row>
    <row r="468" spans="1:10" s="63" customFormat="1" ht="25.5" x14ac:dyDescent="0.2">
      <c r="A468" s="221"/>
      <c r="B468" s="221"/>
      <c r="C468" s="221"/>
      <c r="D468" s="221"/>
      <c r="E468" s="221" t="s">
        <v>520</v>
      </c>
      <c r="F468" s="206">
        <v>16.600000000000001</v>
      </c>
      <c r="G468" s="221" t="s">
        <v>521</v>
      </c>
      <c r="H468" s="206">
        <v>0</v>
      </c>
      <c r="I468" s="221" t="s">
        <v>522</v>
      </c>
      <c r="J468" s="206">
        <v>16.600000000000001</v>
      </c>
    </row>
    <row r="469" spans="1:10" s="63" customFormat="1" ht="25.5" x14ac:dyDescent="0.2">
      <c r="A469" s="221"/>
      <c r="B469" s="221"/>
      <c r="C469" s="221"/>
      <c r="D469" s="221"/>
      <c r="E469" s="221" t="s">
        <v>523</v>
      </c>
      <c r="F469" s="206">
        <v>1984.86</v>
      </c>
      <c r="G469" s="221"/>
      <c r="H469" s="317" t="s">
        <v>524</v>
      </c>
      <c r="I469" s="317"/>
      <c r="J469" s="206">
        <v>7838.2</v>
      </c>
    </row>
    <row r="470" spans="1:10" s="63" customFormat="1" ht="30" customHeight="1" thickBot="1" x14ac:dyDescent="0.25">
      <c r="A470" s="220"/>
      <c r="B470" s="220"/>
      <c r="C470" s="220"/>
      <c r="D470" s="220"/>
      <c r="E470" s="220"/>
      <c r="F470" s="220"/>
      <c r="G470" s="220" t="s">
        <v>525</v>
      </c>
      <c r="H470" s="207">
        <v>36</v>
      </c>
      <c r="I470" s="220" t="s">
        <v>526</v>
      </c>
      <c r="J470" s="194">
        <v>282175.2</v>
      </c>
    </row>
    <row r="471" spans="1:10" s="63" customFormat="1" ht="0.95" customHeight="1" thickTop="1" x14ac:dyDescent="0.2">
      <c r="A471" s="208"/>
      <c r="B471" s="208"/>
      <c r="C471" s="208"/>
      <c r="D471" s="208"/>
      <c r="E471" s="208"/>
      <c r="F471" s="208"/>
      <c r="G471" s="208"/>
      <c r="H471" s="208"/>
      <c r="I471" s="208"/>
      <c r="J471" s="208"/>
    </row>
    <row r="472" spans="1:10" s="63" customFormat="1" ht="18" customHeight="1" x14ac:dyDescent="0.2">
      <c r="A472" s="222" t="s">
        <v>414</v>
      </c>
      <c r="B472" s="199" t="s">
        <v>21</v>
      </c>
      <c r="C472" s="222" t="s">
        <v>22</v>
      </c>
      <c r="D472" s="222" t="s">
        <v>23</v>
      </c>
      <c r="E472" s="308" t="s">
        <v>515</v>
      </c>
      <c r="F472" s="308"/>
      <c r="G472" s="200" t="s">
        <v>287</v>
      </c>
      <c r="H472" s="199" t="s">
        <v>288</v>
      </c>
      <c r="I472" s="199" t="s">
        <v>289</v>
      </c>
      <c r="J472" s="199" t="s">
        <v>0</v>
      </c>
    </row>
    <row r="473" spans="1:10" s="63" customFormat="1" ht="24" customHeight="1" x14ac:dyDescent="0.2">
      <c r="A473" s="223" t="s">
        <v>516</v>
      </c>
      <c r="B473" s="192" t="s">
        <v>347</v>
      </c>
      <c r="C473" s="223" t="s">
        <v>186</v>
      </c>
      <c r="D473" s="223" t="s">
        <v>622</v>
      </c>
      <c r="E473" s="309" t="s">
        <v>181</v>
      </c>
      <c r="F473" s="309"/>
      <c r="G473" s="193" t="s">
        <v>48</v>
      </c>
      <c r="H473" s="201">
        <v>1</v>
      </c>
      <c r="I473" s="197">
        <v>5853.34</v>
      </c>
      <c r="J473" s="197">
        <v>5853.34</v>
      </c>
    </row>
    <row r="474" spans="1:10" s="63" customFormat="1" ht="26.1" customHeight="1" x14ac:dyDescent="0.2">
      <c r="A474" s="224" t="s">
        <v>517</v>
      </c>
      <c r="B474" s="202" t="s">
        <v>350</v>
      </c>
      <c r="C474" s="224" t="s">
        <v>36</v>
      </c>
      <c r="D474" s="224" t="s">
        <v>351</v>
      </c>
      <c r="E474" s="310" t="s">
        <v>181</v>
      </c>
      <c r="F474" s="310"/>
      <c r="G474" s="203" t="s">
        <v>48</v>
      </c>
      <c r="H474" s="204">
        <v>1</v>
      </c>
      <c r="I474" s="205">
        <v>16.600000000000001</v>
      </c>
      <c r="J474" s="205">
        <v>16.600000000000001</v>
      </c>
    </row>
    <row r="475" spans="1:10" s="63" customFormat="1" ht="24" customHeight="1" x14ac:dyDescent="0.2">
      <c r="A475" s="225" t="s">
        <v>529</v>
      </c>
      <c r="B475" s="209" t="s">
        <v>296</v>
      </c>
      <c r="C475" s="225" t="s">
        <v>36</v>
      </c>
      <c r="D475" s="225" t="s">
        <v>297</v>
      </c>
      <c r="E475" s="300" t="s">
        <v>185</v>
      </c>
      <c r="F475" s="300"/>
      <c r="G475" s="210" t="s">
        <v>48</v>
      </c>
      <c r="H475" s="211">
        <v>1</v>
      </c>
      <c r="I475" s="212">
        <v>135.01</v>
      </c>
      <c r="J475" s="212">
        <v>135.01</v>
      </c>
    </row>
    <row r="476" spans="1:10" s="63" customFormat="1" ht="24" customHeight="1" x14ac:dyDescent="0.2">
      <c r="A476" s="225" t="s">
        <v>529</v>
      </c>
      <c r="B476" s="209" t="s">
        <v>298</v>
      </c>
      <c r="C476" s="225" t="s">
        <v>36</v>
      </c>
      <c r="D476" s="225" t="s">
        <v>299</v>
      </c>
      <c r="E476" s="300" t="s">
        <v>185</v>
      </c>
      <c r="F476" s="300"/>
      <c r="G476" s="210" t="s">
        <v>48</v>
      </c>
      <c r="H476" s="211">
        <v>1</v>
      </c>
      <c r="I476" s="212">
        <v>319.56</v>
      </c>
      <c r="J476" s="212">
        <v>319.56</v>
      </c>
    </row>
    <row r="477" spans="1:10" s="63" customFormat="1" ht="24" customHeight="1" x14ac:dyDescent="0.2">
      <c r="A477" s="225" t="s">
        <v>529</v>
      </c>
      <c r="B477" s="209" t="s">
        <v>290</v>
      </c>
      <c r="C477" s="225" t="s">
        <v>36</v>
      </c>
      <c r="D477" s="225" t="s">
        <v>291</v>
      </c>
      <c r="E477" s="300" t="s">
        <v>185</v>
      </c>
      <c r="F477" s="300"/>
      <c r="G477" s="210" t="s">
        <v>48</v>
      </c>
      <c r="H477" s="211">
        <v>1</v>
      </c>
      <c r="I477" s="212">
        <v>215.56</v>
      </c>
      <c r="J477" s="212">
        <v>215.56</v>
      </c>
    </row>
    <row r="478" spans="1:10" s="63" customFormat="1" ht="24" customHeight="1" x14ac:dyDescent="0.2">
      <c r="A478" s="225" t="s">
        <v>529</v>
      </c>
      <c r="B478" s="209" t="s">
        <v>292</v>
      </c>
      <c r="C478" s="225" t="s">
        <v>36</v>
      </c>
      <c r="D478" s="225" t="s">
        <v>293</v>
      </c>
      <c r="E478" s="300" t="s">
        <v>185</v>
      </c>
      <c r="F478" s="300"/>
      <c r="G478" s="210" t="s">
        <v>48</v>
      </c>
      <c r="H478" s="211">
        <v>1</v>
      </c>
      <c r="I478" s="212">
        <v>12.89</v>
      </c>
      <c r="J478" s="212">
        <v>12.89</v>
      </c>
    </row>
    <row r="479" spans="1:10" s="63" customFormat="1" ht="26.1" customHeight="1" x14ac:dyDescent="0.2">
      <c r="A479" s="225" t="s">
        <v>529</v>
      </c>
      <c r="B479" s="209" t="s">
        <v>352</v>
      </c>
      <c r="C479" s="225" t="s">
        <v>36</v>
      </c>
      <c r="D479" s="225" t="s">
        <v>353</v>
      </c>
      <c r="E479" s="300" t="s">
        <v>535</v>
      </c>
      <c r="F479" s="300"/>
      <c r="G479" s="210" t="s">
        <v>48</v>
      </c>
      <c r="H479" s="211">
        <v>1</v>
      </c>
      <c r="I479" s="212">
        <v>0.01</v>
      </c>
      <c r="J479" s="212">
        <v>0.01</v>
      </c>
    </row>
    <row r="480" spans="1:10" s="63" customFormat="1" ht="26.1" customHeight="1" x14ac:dyDescent="0.2">
      <c r="A480" s="225" t="s">
        <v>529</v>
      </c>
      <c r="B480" s="209" t="s">
        <v>354</v>
      </c>
      <c r="C480" s="225" t="s">
        <v>36</v>
      </c>
      <c r="D480" s="225" t="s">
        <v>355</v>
      </c>
      <c r="E480" s="300" t="s">
        <v>535</v>
      </c>
      <c r="F480" s="300"/>
      <c r="G480" s="210" t="s">
        <v>48</v>
      </c>
      <c r="H480" s="211">
        <v>1</v>
      </c>
      <c r="I480" s="212">
        <v>154.53</v>
      </c>
      <c r="J480" s="212">
        <v>154.53</v>
      </c>
    </row>
    <row r="481" spans="1:10" s="63" customFormat="1" ht="24" customHeight="1" x14ac:dyDescent="0.2">
      <c r="A481" s="225" t="s">
        <v>529</v>
      </c>
      <c r="B481" s="209" t="s">
        <v>356</v>
      </c>
      <c r="C481" s="225" t="s">
        <v>186</v>
      </c>
      <c r="D481" s="225" t="s">
        <v>357</v>
      </c>
      <c r="E481" s="300" t="s">
        <v>214</v>
      </c>
      <c r="F481" s="300"/>
      <c r="G481" s="210" t="s">
        <v>47</v>
      </c>
      <c r="H481" s="211">
        <v>1</v>
      </c>
      <c r="I481" s="212">
        <v>4999.18</v>
      </c>
      <c r="J481" s="212">
        <v>4999.18</v>
      </c>
    </row>
    <row r="482" spans="1:10" s="63" customFormat="1" ht="25.5" x14ac:dyDescent="0.2">
      <c r="A482" s="221"/>
      <c r="B482" s="221"/>
      <c r="C482" s="221"/>
      <c r="D482" s="221"/>
      <c r="E482" s="221" t="s">
        <v>520</v>
      </c>
      <c r="F482" s="206">
        <v>16.600000000000001</v>
      </c>
      <c r="G482" s="221" t="s">
        <v>521</v>
      </c>
      <c r="H482" s="206">
        <v>0</v>
      </c>
      <c r="I482" s="221" t="s">
        <v>522</v>
      </c>
      <c r="J482" s="206">
        <v>16.600000000000001</v>
      </c>
    </row>
    <row r="483" spans="1:10" s="63" customFormat="1" ht="25.5" x14ac:dyDescent="0.2">
      <c r="A483" s="221"/>
      <c r="B483" s="221"/>
      <c r="C483" s="221"/>
      <c r="D483" s="221"/>
      <c r="E483" s="221" t="s">
        <v>523</v>
      </c>
      <c r="F483" s="206">
        <v>1984.86</v>
      </c>
      <c r="G483" s="221"/>
      <c r="H483" s="317" t="s">
        <v>524</v>
      </c>
      <c r="I483" s="317"/>
      <c r="J483" s="206">
        <v>7838.2</v>
      </c>
    </row>
    <row r="484" spans="1:10" s="63" customFormat="1" ht="30" customHeight="1" thickBot="1" x14ac:dyDescent="0.25">
      <c r="A484" s="220"/>
      <c r="B484" s="220"/>
      <c r="C484" s="220"/>
      <c r="D484" s="220"/>
      <c r="E484" s="220"/>
      <c r="F484" s="220"/>
      <c r="G484" s="220" t="s">
        <v>525</v>
      </c>
      <c r="H484" s="207">
        <v>36</v>
      </c>
      <c r="I484" s="220" t="s">
        <v>526</v>
      </c>
      <c r="J484" s="194">
        <v>282175.2</v>
      </c>
    </row>
    <row r="485" spans="1:10" s="63" customFormat="1" ht="0.95" customHeight="1" thickTop="1" x14ac:dyDescent="0.2">
      <c r="A485" s="208"/>
      <c r="B485" s="208"/>
      <c r="C485" s="208"/>
      <c r="D485" s="208"/>
      <c r="E485" s="208"/>
      <c r="F485" s="208"/>
      <c r="G485" s="208"/>
      <c r="H485" s="208"/>
      <c r="I485" s="208"/>
      <c r="J485" s="208"/>
    </row>
    <row r="486" spans="1:10" s="63" customFormat="1" ht="24" customHeight="1" x14ac:dyDescent="0.2">
      <c r="A486" s="227" t="s">
        <v>415</v>
      </c>
      <c r="B486" s="227"/>
      <c r="C486" s="227"/>
      <c r="D486" s="227" t="s">
        <v>71</v>
      </c>
      <c r="E486" s="227"/>
      <c r="F486" s="307"/>
      <c r="G486" s="307"/>
      <c r="H486" s="195"/>
      <c r="I486" s="227"/>
      <c r="J486" s="196">
        <v>3015524.88</v>
      </c>
    </row>
    <row r="487" spans="1:10" s="63" customFormat="1" ht="18" customHeight="1" x14ac:dyDescent="0.2">
      <c r="A487" s="222" t="s">
        <v>416</v>
      </c>
      <c r="B487" s="199" t="s">
        <v>21</v>
      </c>
      <c r="C487" s="222" t="s">
        <v>22</v>
      </c>
      <c r="D487" s="222" t="s">
        <v>23</v>
      </c>
      <c r="E487" s="308" t="s">
        <v>515</v>
      </c>
      <c r="F487" s="308"/>
      <c r="G487" s="200" t="s">
        <v>287</v>
      </c>
      <c r="H487" s="199" t="s">
        <v>288</v>
      </c>
      <c r="I487" s="199" t="s">
        <v>289</v>
      </c>
      <c r="J487" s="199" t="s">
        <v>0</v>
      </c>
    </row>
    <row r="488" spans="1:10" s="63" customFormat="1" ht="26.1" customHeight="1" x14ac:dyDescent="0.2">
      <c r="A488" s="223" t="s">
        <v>516</v>
      </c>
      <c r="B488" s="192" t="s">
        <v>615</v>
      </c>
      <c r="C488" s="223" t="s">
        <v>186</v>
      </c>
      <c r="D488" s="223" t="s">
        <v>611</v>
      </c>
      <c r="E488" s="309" t="s">
        <v>182</v>
      </c>
      <c r="F488" s="309"/>
      <c r="G488" s="193" t="s">
        <v>44</v>
      </c>
      <c r="H488" s="201">
        <v>1</v>
      </c>
      <c r="I488" s="197">
        <v>216.66</v>
      </c>
      <c r="J488" s="197">
        <v>216.66</v>
      </c>
    </row>
    <row r="489" spans="1:10" s="63" customFormat="1" ht="51.95" customHeight="1" x14ac:dyDescent="0.2">
      <c r="A489" s="224" t="s">
        <v>517</v>
      </c>
      <c r="B489" s="202" t="s">
        <v>634</v>
      </c>
      <c r="C489" s="224" t="s">
        <v>36</v>
      </c>
      <c r="D489" s="224" t="s">
        <v>635</v>
      </c>
      <c r="E489" s="310" t="s">
        <v>182</v>
      </c>
      <c r="F489" s="310"/>
      <c r="G489" s="203" t="s">
        <v>38</v>
      </c>
      <c r="H489" s="204">
        <v>1</v>
      </c>
      <c r="I489" s="205">
        <v>23.9</v>
      </c>
      <c r="J489" s="205">
        <v>23.9</v>
      </c>
    </row>
    <row r="490" spans="1:10" s="63" customFormat="1" ht="51.95" customHeight="1" x14ac:dyDescent="0.2">
      <c r="A490" s="224" t="s">
        <v>517</v>
      </c>
      <c r="B490" s="202" t="s">
        <v>636</v>
      </c>
      <c r="C490" s="224" t="s">
        <v>36</v>
      </c>
      <c r="D490" s="224" t="s">
        <v>637</v>
      </c>
      <c r="E490" s="310" t="s">
        <v>182</v>
      </c>
      <c r="F490" s="310"/>
      <c r="G490" s="203" t="s">
        <v>38</v>
      </c>
      <c r="H490" s="204">
        <v>1</v>
      </c>
      <c r="I490" s="205">
        <v>4.88</v>
      </c>
      <c r="J490" s="205">
        <v>4.88</v>
      </c>
    </row>
    <row r="491" spans="1:10" s="63" customFormat="1" ht="51.95" customHeight="1" x14ac:dyDescent="0.2">
      <c r="A491" s="224" t="s">
        <v>517</v>
      </c>
      <c r="B491" s="202" t="s">
        <v>638</v>
      </c>
      <c r="C491" s="224" t="s">
        <v>36</v>
      </c>
      <c r="D491" s="224" t="s">
        <v>639</v>
      </c>
      <c r="E491" s="310" t="s">
        <v>182</v>
      </c>
      <c r="F491" s="310"/>
      <c r="G491" s="203" t="s">
        <v>38</v>
      </c>
      <c r="H491" s="204">
        <v>1</v>
      </c>
      <c r="I491" s="205">
        <v>3.86</v>
      </c>
      <c r="J491" s="205">
        <v>3.86</v>
      </c>
    </row>
    <row r="492" spans="1:10" s="63" customFormat="1" ht="51.95" customHeight="1" x14ac:dyDescent="0.2">
      <c r="A492" s="224" t="s">
        <v>517</v>
      </c>
      <c r="B492" s="202" t="s">
        <v>640</v>
      </c>
      <c r="C492" s="224" t="s">
        <v>36</v>
      </c>
      <c r="D492" s="224" t="s">
        <v>641</v>
      </c>
      <c r="E492" s="310" t="s">
        <v>182</v>
      </c>
      <c r="F492" s="310"/>
      <c r="G492" s="203" t="s">
        <v>38</v>
      </c>
      <c r="H492" s="204">
        <v>1</v>
      </c>
      <c r="I492" s="205">
        <v>43.77</v>
      </c>
      <c r="J492" s="205">
        <v>43.77</v>
      </c>
    </row>
    <row r="493" spans="1:10" s="63" customFormat="1" ht="51.95" customHeight="1" x14ac:dyDescent="0.2">
      <c r="A493" s="224" t="s">
        <v>517</v>
      </c>
      <c r="B493" s="202" t="s">
        <v>642</v>
      </c>
      <c r="C493" s="224" t="s">
        <v>36</v>
      </c>
      <c r="D493" s="224" t="s">
        <v>643</v>
      </c>
      <c r="E493" s="310" t="s">
        <v>182</v>
      </c>
      <c r="F493" s="310"/>
      <c r="G493" s="203" t="s">
        <v>38</v>
      </c>
      <c r="H493" s="204">
        <v>1</v>
      </c>
      <c r="I493" s="205">
        <v>140.25</v>
      </c>
      <c r="J493" s="205">
        <v>140.25</v>
      </c>
    </row>
    <row r="494" spans="1:10" s="63" customFormat="1" ht="25.5" x14ac:dyDescent="0.2">
      <c r="A494" s="221"/>
      <c r="B494" s="221"/>
      <c r="C494" s="221"/>
      <c r="D494" s="221"/>
      <c r="E494" s="221" t="s">
        <v>520</v>
      </c>
      <c r="F494" s="206">
        <v>0</v>
      </c>
      <c r="G494" s="221" t="s">
        <v>521</v>
      </c>
      <c r="H494" s="206">
        <v>0</v>
      </c>
      <c r="I494" s="221" t="s">
        <v>522</v>
      </c>
      <c r="J494" s="206">
        <v>0</v>
      </c>
    </row>
    <row r="495" spans="1:10" s="63" customFormat="1" ht="25.5" x14ac:dyDescent="0.2">
      <c r="A495" s="221"/>
      <c r="B495" s="221"/>
      <c r="C495" s="221"/>
      <c r="D495" s="221"/>
      <c r="E495" s="221" t="s">
        <v>523</v>
      </c>
      <c r="F495" s="206">
        <v>73.459999999999994</v>
      </c>
      <c r="G495" s="221"/>
      <c r="H495" s="317" t="s">
        <v>524</v>
      </c>
      <c r="I495" s="317"/>
      <c r="J495" s="206">
        <v>290.12</v>
      </c>
    </row>
    <row r="496" spans="1:10" s="63" customFormat="1" ht="30" customHeight="1" thickBot="1" x14ac:dyDescent="0.25">
      <c r="A496" s="220"/>
      <c r="B496" s="220"/>
      <c r="C496" s="220"/>
      <c r="D496" s="220"/>
      <c r="E496" s="220"/>
      <c r="F496" s="220"/>
      <c r="G496" s="220" t="s">
        <v>525</v>
      </c>
      <c r="H496" s="207">
        <v>6864</v>
      </c>
      <c r="I496" s="220" t="s">
        <v>526</v>
      </c>
      <c r="J496" s="194">
        <v>1991383.68</v>
      </c>
    </row>
    <row r="497" spans="1:10" s="63" customFormat="1" ht="0.95" customHeight="1" thickTop="1" x14ac:dyDescent="0.2">
      <c r="A497" s="208"/>
      <c r="B497" s="208"/>
      <c r="C497" s="208"/>
      <c r="D497" s="208"/>
      <c r="E497" s="208"/>
      <c r="F497" s="208"/>
      <c r="G497" s="208"/>
      <c r="H497" s="208"/>
      <c r="I497" s="208"/>
      <c r="J497" s="208"/>
    </row>
    <row r="498" spans="1:10" s="63" customFormat="1" ht="18" customHeight="1" x14ac:dyDescent="0.2">
      <c r="A498" s="222" t="s">
        <v>417</v>
      </c>
      <c r="B498" s="199" t="s">
        <v>21</v>
      </c>
      <c r="C498" s="222" t="s">
        <v>22</v>
      </c>
      <c r="D498" s="222" t="s">
        <v>23</v>
      </c>
      <c r="E498" s="308" t="s">
        <v>515</v>
      </c>
      <c r="F498" s="308"/>
      <c r="G498" s="200" t="s">
        <v>287</v>
      </c>
      <c r="H498" s="199" t="s">
        <v>288</v>
      </c>
      <c r="I498" s="199" t="s">
        <v>289</v>
      </c>
      <c r="J498" s="199" t="s">
        <v>0</v>
      </c>
    </row>
    <row r="499" spans="1:10" s="63" customFormat="1" ht="26.1" customHeight="1" x14ac:dyDescent="0.2">
      <c r="A499" s="223" t="s">
        <v>516</v>
      </c>
      <c r="B499" s="192" t="s">
        <v>616</v>
      </c>
      <c r="C499" s="223" t="s">
        <v>186</v>
      </c>
      <c r="D499" s="223" t="s">
        <v>612</v>
      </c>
      <c r="E499" s="309" t="s">
        <v>182</v>
      </c>
      <c r="F499" s="309"/>
      <c r="G499" s="193" t="s">
        <v>45</v>
      </c>
      <c r="H499" s="201">
        <v>1</v>
      </c>
      <c r="I499" s="197">
        <v>32.64</v>
      </c>
      <c r="J499" s="197">
        <v>32.64</v>
      </c>
    </row>
    <row r="500" spans="1:10" s="63" customFormat="1" ht="51.95" customHeight="1" x14ac:dyDescent="0.2">
      <c r="A500" s="224" t="s">
        <v>517</v>
      </c>
      <c r="B500" s="202" t="s">
        <v>634</v>
      </c>
      <c r="C500" s="224" t="s">
        <v>36</v>
      </c>
      <c r="D500" s="224" t="s">
        <v>635</v>
      </c>
      <c r="E500" s="310" t="s">
        <v>182</v>
      </c>
      <c r="F500" s="310"/>
      <c r="G500" s="203" t="s">
        <v>38</v>
      </c>
      <c r="H500" s="204">
        <v>1</v>
      </c>
      <c r="I500" s="205">
        <v>23.9</v>
      </c>
      <c r="J500" s="205">
        <v>23.9</v>
      </c>
    </row>
    <row r="501" spans="1:10" s="63" customFormat="1" ht="51.95" customHeight="1" x14ac:dyDescent="0.2">
      <c r="A501" s="224" t="s">
        <v>517</v>
      </c>
      <c r="B501" s="202" t="s">
        <v>636</v>
      </c>
      <c r="C501" s="224" t="s">
        <v>36</v>
      </c>
      <c r="D501" s="224" t="s">
        <v>637</v>
      </c>
      <c r="E501" s="310" t="s">
        <v>182</v>
      </c>
      <c r="F501" s="310"/>
      <c r="G501" s="203" t="s">
        <v>38</v>
      </c>
      <c r="H501" s="204">
        <v>1</v>
      </c>
      <c r="I501" s="205">
        <v>4.88</v>
      </c>
      <c r="J501" s="205">
        <v>4.88</v>
      </c>
    </row>
    <row r="502" spans="1:10" s="63" customFormat="1" ht="51.95" customHeight="1" x14ac:dyDescent="0.2">
      <c r="A502" s="224" t="s">
        <v>517</v>
      </c>
      <c r="B502" s="202" t="s">
        <v>638</v>
      </c>
      <c r="C502" s="224" t="s">
        <v>36</v>
      </c>
      <c r="D502" s="224" t="s">
        <v>639</v>
      </c>
      <c r="E502" s="310" t="s">
        <v>182</v>
      </c>
      <c r="F502" s="310"/>
      <c r="G502" s="203" t="s">
        <v>38</v>
      </c>
      <c r="H502" s="204">
        <v>1</v>
      </c>
      <c r="I502" s="205">
        <v>3.86</v>
      </c>
      <c r="J502" s="205">
        <v>3.86</v>
      </c>
    </row>
    <row r="503" spans="1:10" s="63" customFormat="1" ht="25.5" x14ac:dyDescent="0.2">
      <c r="A503" s="221"/>
      <c r="B503" s="221"/>
      <c r="C503" s="221"/>
      <c r="D503" s="221"/>
      <c r="E503" s="221" t="s">
        <v>520</v>
      </c>
      <c r="F503" s="206">
        <v>0</v>
      </c>
      <c r="G503" s="221" t="s">
        <v>521</v>
      </c>
      <c r="H503" s="206">
        <v>0</v>
      </c>
      <c r="I503" s="221" t="s">
        <v>522</v>
      </c>
      <c r="J503" s="206">
        <v>0</v>
      </c>
    </row>
    <row r="504" spans="1:10" s="63" customFormat="1" ht="25.5" x14ac:dyDescent="0.2">
      <c r="A504" s="221"/>
      <c r="B504" s="221"/>
      <c r="C504" s="221"/>
      <c r="D504" s="221"/>
      <c r="E504" s="221" t="s">
        <v>523</v>
      </c>
      <c r="F504" s="206">
        <v>11.06</v>
      </c>
      <c r="G504" s="221"/>
      <c r="H504" s="317" t="s">
        <v>524</v>
      </c>
      <c r="I504" s="317"/>
      <c r="J504" s="206">
        <v>43.7</v>
      </c>
    </row>
    <row r="505" spans="1:10" s="63" customFormat="1" ht="30" customHeight="1" thickBot="1" x14ac:dyDescent="0.25">
      <c r="A505" s="220"/>
      <c r="B505" s="220"/>
      <c r="C505" s="220"/>
      <c r="D505" s="220"/>
      <c r="E505" s="220"/>
      <c r="F505" s="220"/>
      <c r="G505" s="220" t="s">
        <v>525</v>
      </c>
      <c r="H505" s="207">
        <v>19344</v>
      </c>
      <c r="I505" s="220" t="s">
        <v>526</v>
      </c>
      <c r="J505" s="194">
        <v>845332.8</v>
      </c>
    </row>
    <row r="506" spans="1:10" s="63" customFormat="1" ht="0.95" customHeight="1" thickTop="1" x14ac:dyDescent="0.2">
      <c r="A506" s="208"/>
      <c r="B506" s="208"/>
      <c r="C506" s="208"/>
      <c r="D506" s="208"/>
      <c r="E506" s="208"/>
      <c r="F506" s="208"/>
      <c r="G506" s="208"/>
      <c r="H506" s="208"/>
      <c r="I506" s="208"/>
      <c r="J506" s="208"/>
    </row>
    <row r="507" spans="1:10" s="63" customFormat="1" ht="18" customHeight="1" x14ac:dyDescent="0.2">
      <c r="A507" s="222" t="s">
        <v>418</v>
      </c>
      <c r="B507" s="199" t="s">
        <v>21</v>
      </c>
      <c r="C507" s="222" t="s">
        <v>22</v>
      </c>
      <c r="D507" s="222" t="s">
        <v>23</v>
      </c>
      <c r="E507" s="308" t="s">
        <v>515</v>
      </c>
      <c r="F507" s="308"/>
      <c r="G507" s="200" t="s">
        <v>287</v>
      </c>
      <c r="H507" s="199" t="s">
        <v>288</v>
      </c>
      <c r="I507" s="199" t="s">
        <v>289</v>
      </c>
      <c r="J507" s="199" t="s">
        <v>0</v>
      </c>
    </row>
    <row r="508" spans="1:10" s="63" customFormat="1" ht="26.1" customHeight="1" x14ac:dyDescent="0.2">
      <c r="A508" s="223" t="s">
        <v>516</v>
      </c>
      <c r="B508" s="192" t="s">
        <v>210</v>
      </c>
      <c r="C508" s="223" t="s">
        <v>42</v>
      </c>
      <c r="D508" s="223" t="s">
        <v>211</v>
      </c>
      <c r="E508" s="309" t="s">
        <v>212</v>
      </c>
      <c r="F508" s="309"/>
      <c r="G508" s="193" t="s">
        <v>48</v>
      </c>
      <c r="H508" s="201">
        <v>1</v>
      </c>
      <c r="I508" s="197">
        <v>3709.14</v>
      </c>
      <c r="J508" s="197">
        <v>3709.14</v>
      </c>
    </row>
    <row r="509" spans="1:10" s="63" customFormat="1" ht="26.1" customHeight="1" x14ac:dyDescent="0.2">
      <c r="A509" s="225" t="s">
        <v>529</v>
      </c>
      <c r="B509" s="209" t="s">
        <v>371</v>
      </c>
      <c r="C509" s="225" t="s">
        <v>42</v>
      </c>
      <c r="D509" s="225" t="s">
        <v>372</v>
      </c>
      <c r="E509" s="300" t="s">
        <v>535</v>
      </c>
      <c r="F509" s="300"/>
      <c r="G509" s="210" t="s">
        <v>48</v>
      </c>
      <c r="H509" s="211">
        <v>1</v>
      </c>
      <c r="I509" s="212">
        <v>3709.14</v>
      </c>
      <c r="J509" s="212">
        <v>3709.14</v>
      </c>
    </row>
    <row r="510" spans="1:10" s="63" customFormat="1" ht="25.5" x14ac:dyDescent="0.2">
      <c r="A510" s="221"/>
      <c r="B510" s="221"/>
      <c r="C510" s="221"/>
      <c r="D510" s="221"/>
      <c r="E510" s="221" t="s">
        <v>520</v>
      </c>
      <c r="F510" s="206">
        <v>0</v>
      </c>
      <c r="G510" s="221" t="s">
        <v>521</v>
      </c>
      <c r="H510" s="206">
        <v>0</v>
      </c>
      <c r="I510" s="221" t="s">
        <v>522</v>
      </c>
      <c r="J510" s="206">
        <v>0</v>
      </c>
    </row>
    <row r="511" spans="1:10" s="63" customFormat="1" ht="25.5" x14ac:dyDescent="0.2">
      <c r="A511" s="221"/>
      <c r="B511" s="221"/>
      <c r="C511" s="221"/>
      <c r="D511" s="221"/>
      <c r="E511" s="221" t="s">
        <v>523</v>
      </c>
      <c r="F511" s="206">
        <v>1257.76</v>
      </c>
      <c r="G511" s="221"/>
      <c r="H511" s="317" t="s">
        <v>524</v>
      </c>
      <c r="I511" s="317"/>
      <c r="J511" s="206">
        <v>4966.8999999999996</v>
      </c>
    </row>
    <row r="512" spans="1:10" s="63" customFormat="1" ht="30" customHeight="1" thickBot="1" x14ac:dyDescent="0.25">
      <c r="A512" s="220"/>
      <c r="B512" s="220"/>
      <c r="C512" s="220"/>
      <c r="D512" s="220"/>
      <c r="E512" s="220"/>
      <c r="F512" s="220"/>
      <c r="G512" s="220" t="s">
        <v>525</v>
      </c>
      <c r="H512" s="207">
        <v>36</v>
      </c>
      <c r="I512" s="220" t="s">
        <v>526</v>
      </c>
      <c r="J512" s="194">
        <v>178808.4</v>
      </c>
    </row>
    <row r="513" spans="1:10" s="63" customFormat="1" ht="0.95" customHeight="1" thickTop="1" x14ac:dyDescent="0.2">
      <c r="A513" s="208"/>
      <c r="B513" s="208"/>
      <c r="C513" s="208"/>
      <c r="D513" s="208"/>
      <c r="E513" s="208"/>
      <c r="F513" s="208"/>
      <c r="G513" s="208"/>
      <c r="H513" s="208"/>
      <c r="I513" s="208"/>
      <c r="J513" s="208"/>
    </row>
    <row r="514" spans="1:10" s="63" customFormat="1" ht="24" customHeight="1" x14ac:dyDescent="0.2">
      <c r="A514" s="227" t="s">
        <v>419</v>
      </c>
      <c r="B514" s="227"/>
      <c r="C514" s="227"/>
      <c r="D514" s="227" t="s">
        <v>614</v>
      </c>
      <c r="E514" s="227"/>
      <c r="F514" s="307"/>
      <c r="G514" s="307"/>
      <c r="H514" s="195"/>
      <c r="I514" s="227"/>
      <c r="J514" s="196">
        <v>2565519.84</v>
      </c>
    </row>
    <row r="515" spans="1:10" s="63" customFormat="1" ht="18" customHeight="1" x14ac:dyDescent="0.2">
      <c r="A515" s="222" t="s">
        <v>420</v>
      </c>
      <c r="B515" s="199" t="s">
        <v>21</v>
      </c>
      <c r="C515" s="222" t="s">
        <v>22</v>
      </c>
      <c r="D515" s="222" t="s">
        <v>23</v>
      </c>
      <c r="E515" s="308" t="s">
        <v>515</v>
      </c>
      <c r="F515" s="308"/>
      <c r="G515" s="200" t="s">
        <v>287</v>
      </c>
      <c r="H515" s="199" t="s">
        <v>288</v>
      </c>
      <c r="I515" s="199" t="s">
        <v>289</v>
      </c>
      <c r="J515" s="199" t="s">
        <v>0</v>
      </c>
    </row>
    <row r="516" spans="1:10" s="63" customFormat="1" ht="26.1" customHeight="1" x14ac:dyDescent="0.2">
      <c r="A516" s="223" t="s">
        <v>516</v>
      </c>
      <c r="B516" s="192" t="s">
        <v>202</v>
      </c>
      <c r="C516" s="223" t="s">
        <v>42</v>
      </c>
      <c r="D516" s="223" t="s">
        <v>203</v>
      </c>
      <c r="E516" s="309" t="s">
        <v>193</v>
      </c>
      <c r="F516" s="309"/>
      <c r="G516" s="193" t="s">
        <v>38</v>
      </c>
      <c r="H516" s="201">
        <v>1</v>
      </c>
      <c r="I516" s="197">
        <v>26.58</v>
      </c>
      <c r="J516" s="197">
        <v>26.58</v>
      </c>
    </row>
    <row r="517" spans="1:10" s="63" customFormat="1" ht="26.1" customHeight="1" x14ac:dyDescent="0.2">
      <c r="A517" s="225" t="s">
        <v>529</v>
      </c>
      <c r="B517" s="209" t="s">
        <v>363</v>
      </c>
      <c r="C517" s="225" t="s">
        <v>42</v>
      </c>
      <c r="D517" s="225" t="s">
        <v>364</v>
      </c>
      <c r="E517" s="300" t="s">
        <v>535</v>
      </c>
      <c r="F517" s="300"/>
      <c r="G517" s="210" t="s">
        <v>35</v>
      </c>
      <c r="H517" s="211">
        <v>4.2000000000000002E-4</v>
      </c>
      <c r="I517" s="212">
        <v>910</v>
      </c>
      <c r="J517" s="212">
        <v>0.38</v>
      </c>
    </row>
    <row r="518" spans="1:10" s="63" customFormat="1" ht="24" customHeight="1" x14ac:dyDescent="0.2">
      <c r="A518" s="225" t="s">
        <v>529</v>
      </c>
      <c r="B518" s="209" t="s">
        <v>360</v>
      </c>
      <c r="C518" s="225" t="s">
        <v>42</v>
      </c>
      <c r="D518" s="225" t="s">
        <v>361</v>
      </c>
      <c r="E518" s="300" t="s">
        <v>185</v>
      </c>
      <c r="F518" s="300"/>
      <c r="G518" s="210" t="s">
        <v>362</v>
      </c>
      <c r="H518" s="211">
        <v>0.61299999999999999</v>
      </c>
      <c r="I518" s="212">
        <v>4.62</v>
      </c>
      <c r="J518" s="212">
        <v>2.83</v>
      </c>
    </row>
    <row r="519" spans="1:10" s="63" customFormat="1" ht="24" customHeight="1" x14ac:dyDescent="0.2">
      <c r="A519" s="225" t="s">
        <v>529</v>
      </c>
      <c r="B519" s="209" t="s">
        <v>365</v>
      </c>
      <c r="C519" s="225" t="s">
        <v>42</v>
      </c>
      <c r="D519" s="225" t="s">
        <v>366</v>
      </c>
      <c r="E519" s="300" t="s">
        <v>532</v>
      </c>
      <c r="F519" s="300"/>
      <c r="G519" s="210" t="s">
        <v>38</v>
      </c>
      <c r="H519" s="211">
        <v>1</v>
      </c>
      <c r="I519" s="212">
        <v>23.37</v>
      </c>
      <c r="J519" s="212">
        <v>23.37</v>
      </c>
    </row>
    <row r="520" spans="1:10" s="63" customFormat="1" ht="25.5" x14ac:dyDescent="0.2">
      <c r="A520" s="221"/>
      <c r="B520" s="221"/>
      <c r="C520" s="221"/>
      <c r="D520" s="221"/>
      <c r="E520" s="221" t="s">
        <v>520</v>
      </c>
      <c r="F520" s="206">
        <v>23.37</v>
      </c>
      <c r="G520" s="221" t="s">
        <v>521</v>
      </c>
      <c r="H520" s="206">
        <v>0</v>
      </c>
      <c r="I520" s="221" t="s">
        <v>522</v>
      </c>
      <c r="J520" s="206">
        <v>23.37</v>
      </c>
    </row>
    <row r="521" spans="1:10" s="63" customFormat="1" ht="25.5" x14ac:dyDescent="0.2">
      <c r="A521" s="221"/>
      <c r="B521" s="221"/>
      <c r="C521" s="221"/>
      <c r="D521" s="221"/>
      <c r="E521" s="221" t="s">
        <v>523</v>
      </c>
      <c r="F521" s="206">
        <v>9.01</v>
      </c>
      <c r="G521" s="221"/>
      <c r="H521" s="317" t="s">
        <v>524</v>
      </c>
      <c r="I521" s="317"/>
      <c r="J521" s="206">
        <v>35.590000000000003</v>
      </c>
    </row>
    <row r="522" spans="1:10" s="63" customFormat="1" ht="30" customHeight="1" thickBot="1" x14ac:dyDescent="0.25">
      <c r="A522" s="220"/>
      <c r="B522" s="220"/>
      <c r="C522" s="220"/>
      <c r="D522" s="220"/>
      <c r="E522" s="220"/>
      <c r="F522" s="220"/>
      <c r="G522" s="220" t="s">
        <v>525</v>
      </c>
      <c r="H522" s="207">
        <v>20592</v>
      </c>
      <c r="I522" s="220" t="s">
        <v>526</v>
      </c>
      <c r="J522" s="194">
        <v>732869.28</v>
      </c>
    </row>
    <row r="523" spans="1:10" s="63" customFormat="1" ht="0.95" customHeight="1" thickTop="1" x14ac:dyDescent="0.2">
      <c r="A523" s="208"/>
      <c r="B523" s="208"/>
      <c r="C523" s="208"/>
      <c r="D523" s="208"/>
      <c r="E523" s="208"/>
      <c r="F523" s="208"/>
      <c r="G523" s="208"/>
      <c r="H523" s="208"/>
      <c r="I523" s="208"/>
      <c r="J523" s="208"/>
    </row>
    <row r="524" spans="1:10" s="63" customFormat="1" ht="18" customHeight="1" x14ac:dyDescent="0.2">
      <c r="A524" s="222" t="s">
        <v>421</v>
      </c>
      <c r="B524" s="199" t="s">
        <v>21</v>
      </c>
      <c r="C524" s="222" t="s">
        <v>22</v>
      </c>
      <c r="D524" s="222" t="s">
        <v>23</v>
      </c>
      <c r="E524" s="308" t="s">
        <v>515</v>
      </c>
      <c r="F524" s="308"/>
      <c r="G524" s="200" t="s">
        <v>287</v>
      </c>
      <c r="H524" s="199" t="s">
        <v>288</v>
      </c>
      <c r="I524" s="199" t="s">
        <v>289</v>
      </c>
      <c r="J524" s="199" t="s">
        <v>0</v>
      </c>
    </row>
    <row r="525" spans="1:10" s="63" customFormat="1" ht="26.1" customHeight="1" x14ac:dyDescent="0.2">
      <c r="A525" s="223" t="s">
        <v>516</v>
      </c>
      <c r="B525" s="192" t="s">
        <v>191</v>
      </c>
      <c r="C525" s="223" t="s">
        <v>42</v>
      </c>
      <c r="D525" s="223" t="s">
        <v>192</v>
      </c>
      <c r="E525" s="309" t="s">
        <v>193</v>
      </c>
      <c r="F525" s="309"/>
      <c r="G525" s="193" t="s">
        <v>38</v>
      </c>
      <c r="H525" s="201">
        <v>1</v>
      </c>
      <c r="I525" s="197">
        <v>23.59</v>
      </c>
      <c r="J525" s="197">
        <v>23.59</v>
      </c>
    </row>
    <row r="526" spans="1:10" s="63" customFormat="1" ht="26.1" customHeight="1" x14ac:dyDescent="0.2">
      <c r="A526" s="225" t="s">
        <v>529</v>
      </c>
      <c r="B526" s="209" t="s">
        <v>363</v>
      </c>
      <c r="C526" s="225" t="s">
        <v>42</v>
      </c>
      <c r="D526" s="225" t="s">
        <v>364</v>
      </c>
      <c r="E526" s="300" t="s">
        <v>535</v>
      </c>
      <c r="F526" s="300"/>
      <c r="G526" s="210" t="s">
        <v>35</v>
      </c>
      <c r="H526" s="211">
        <v>2.5000000000000001E-4</v>
      </c>
      <c r="I526" s="212">
        <v>910</v>
      </c>
      <c r="J526" s="212">
        <v>0.22</v>
      </c>
    </row>
    <row r="527" spans="1:10" s="63" customFormat="1" ht="24" customHeight="1" x14ac:dyDescent="0.2">
      <c r="A527" s="225" t="s">
        <v>529</v>
      </c>
      <c r="B527" s="209" t="s">
        <v>365</v>
      </c>
      <c r="C527" s="225" t="s">
        <v>42</v>
      </c>
      <c r="D527" s="225" t="s">
        <v>366</v>
      </c>
      <c r="E527" s="300" t="s">
        <v>532</v>
      </c>
      <c r="F527" s="300"/>
      <c r="G527" s="210" t="s">
        <v>38</v>
      </c>
      <c r="H527" s="211">
        <v>1</v>
      </c>
      <c r="I527" s="212">
        <v>23.37</v>
      </c>
      <c r="J527" s="212">
        <v>23.37</v>
      </c>
    </row>
    <row r="528" spans="1:10" s="63" customFormat="1" ht="25.5" x14ac:dyDescent="0.2">
      <c r="A528" s="221"/>
      <c r="B528" s="221"/>
      <c r="C528" s="221"/>
      <c r="D528" s="221"/>
      <c r="E528" s="221" t="s">
        <v>520</v>
      </c>
      <c r="F528" s="206">
        <v>23.37</v>
      </c>
      <c r="G528" s="221" t="s">
        <v>521</v>
      </c>
      <c r="H528" s="206">
        <v>0</v>
      </c>
      <c r="I528" s="221" t="s">
        <v>522</v>
      </c>
      <c r="J528" s="206">
        <v>23.37</v>
      </c>
    </row>
    <row r="529" spans="1:10" s="63" customFormat="1" ht="25.5" x14ac:dyDescent="0.2">
      <c r="A529" s="221"/>
      <c r="B529" s="221"/>
      <c r="C529" s="221"/>
      <c r="D529" s="221"/>
      <c r="E529" s="221" t="s">
        <v>523</v>
      </c>
      <c r="F529" s="206">
        <v>7.99</v>
      </c>
      <c r="G529" s="221"/>
      <c r="H529" s="317" t="s">
        <v>524</v>
      </c>
      <c r="I529" s="317"/>
      <c r="J529" s="206">
        <v>31.58</v>
      </c>
    </row>
    <row r="530" spans="1:10" s="63" customFormat="1" ht="30" customHeight="1" thickBot="1" x14ac:dyDescent="0.25">
      <c r="A530" s="220"/>
      <c r="B530" s="220"/>
      <c r="C530" s="220"/>
      <c r="D530" s="220"/>
      <c r="E530" s="220"/>
      <c r="F530" s="220"/>
      <c r="G530" s="220" t="s">
        <v>525</v>
      </c>
      <c r="H530" s="207">
        <v>58032</v>
      </c>
      <c r="I530" s="220" t="s">
        <v>526</v>
      </c>
      <c r="J530" s="194">
        <v>1832650.56</v>
      </c>
    </row>
    <row r="531" spans="1:10" s="63" customFormat="1" ht="0.95" customHeight="1" thickTop="1" x14ac:dyDescent="0.2">
      <c r="A531" s="208"/>
      <c r="B531" s="208"/>
      <c r="C531" s="208"/>
      <c r="D531" s="208"/>
      <c r="E531" s="208"/>
      <c r="F531" s="208"/>
      <c r="G531" s="208"/>
      <c r="H531" s="208"/>
      <c r="I531" s="208"/>
      <c r="J531" s="208"/>
    </row>
    <row r="532" spans="1:10" s="63" customFormat="1" ht="24" customHeight="1" x14ac:dyDescent="0.2">
      <c r="A532" s="227" t="s">
        <v>623</v>
      </c>
      <c r="B532" s="227"/>
      <c r="C532" s="227"/>
      <c r="D532" s="227" t="s">
        <v>74</v>
      </c>
      <c r="E532" s="227"/>
      <c r="F532" s="307"/>
      <c r="G532" s="307"/>
      <c r="H532" s="195"/>
      <c r="I532" s="227"/>
      <c r="J532" s="196">
        <v>121749.78</v>
      </c>
    </row>
    <row r="533" spans="1:10" s="63" customFormat="1" ht="18" customHeight="1" x14ac:dyDescent="0.2">
      <c r="A533" s="222"/>
      <c r="B533" s="199" t="s">
        <v>21</v>
      </c>
      <c r="C533" s="222" t="s">
        <v>22</v>
      </c>
      <c r="D533" s="222" t="s">
        <v>23</v>
      </c>
      <c r="E533" s="308" t="s">
        <v>515</v>
      </c>
      <c r="F533" s="308"/>
      <c r="G533" s="200" t="s">
        <v>287</v>
      </c>
      <c r="H533" s="199" t="s">
        <v>288</v>
      </c>
      <c r="I533" s="199" t="s">
        <v>289</v>
      </c>
      <c r="J533" s="199" t="s">
        <v>0</v>
      </c>
    </row>
    <row r="534" spans="1:10" s="63" customFormat="1" ht="24" customHeight="1" x14ac:dyDescent="0.2">
      <c r="A534" s="226" t="s">
        <v>529</v>
      </c>
      <c r="B534" s="190" t="s">
        <v>249</v>
      </c>
      <c r="C534" s="226" t="s">
        <v>36</v>
      </c>
      <c r="D534" s="226" t="s">
        <v>250</v>
      </c>
      <c r="E534" s="318" t="s">
        <v>185</v>
      </c>
      <c r="F534" s="318"/>
      <c r="G534" s="191" t="s">
        <v>39</v>
      </c>
      <c r="H534" s="213">
        <v>1</v>
      </c>
      <c r="I534" s="198">
        <v>42.76</v>
      </c>
      <c r="J534" s="198">
        <v>42.76</v>
      </c>
    </row>
    <row r="535" spans="1:10" s="63" customFormat="1" ht="25.5" x14ac:dyDescent="0.2">
      <c r="A535" s="221"/>
      <c r="B535" s="221"/>
      <c r="C535" s="221"/>
      <c r="D535" s="221"/>
      <c r="E535" s="221" t="s">
        <v>520</v>
      </c>
      <c r="F535" s="206">
        <v>0</v>
      </c>
      <c r="G535" s="221" t="s">
        <v>521</v>
      </c>
      <c r="H535" s="206">
        <v>0</v>
      </c>
      <c r="I535" s="221" t="s">
        <v>522</v>
      </c>
      <c r="J535" s="206">
        <v>0</v>
      </c>
    </row>
    <row r="536" spans="1:10" s="63" customFormat="1" ht="25.5" x14ac:dyDescent="0.2">
      <c r="A536" s="221"/>
      <c r="B536" s="221"/>
      <c r="C536" s="221"/>
      <c r="D536" s="221"/>
      <c r="E536" s="221" t="s">
        <v>523</v>
      </c>
      <c r="F536" s="206">
        <v>14.49</v>
      </c>
      <c r="G536" s="221"/>
      <c r="H536" s="317" t="s">
        <v>524</v>
      </c>
      <c r="I536" s="317"/>
      <c r="J536" s="206">
        <v>57.25</v>
      </c>
    </row>
    <row r="537" spans="1:10" s="63" customFormat="1" ht="30" customHeight="1" thickBot="1" x14ac:dyDescent="0.25">
      <c r="A537" s="220"/>
      <c r="B537" s="220"/>
      <c r="C537" s="220"/>
      <c r="D537" s="220"/>
      <c r="E537" s="220"/>
      <c r="F537" s="220"/>
      <c r="G537" s="220" t="s">
        <v>525</v>
      </c>
      <c r="H537" s="207">
        <v>6</v>
      </c>
      <c r="I537" s="220" t="s">
        <v>526</v>
      </c>
      <c r="J537" s="194">
        <v>343.5</v>
      </c>
    </row>
    <row r="538" spans="1:10" s="63" customFormat="1" ht="0.95" customHeight="1" thickTop="1" x14ac:dyDescent="0.2">
      <c r="A538" s="208"/>
      <c r="B538" s="208"/>
      <c r="C538" s="208"/>
      <c r="D538" s="208"/>
      <c r="E538" s="208"/>
      <c r="F538" s="208"/>
      <c r="G538" s="208"/>
      <c r="H538" s="208"/>
      <c r="I538" s="208"/>
      <c r="J538" s="208"/>
    </row>
    <row r="539" spans="1:10" s="63" customFormat="1" ht="18" customHeight="1" x14ac:dyDescent="0.2">
      <c r="A539" s="222"/>
      <c r="B539" s="199" t="s">
        <v>21</v>
      </c>
      <c r="C539" s="222" t="s">
        <v>22</v>
      </c>
      <c r="D539" s="222" t="s">
        <v>23</v>
      </c>
      <c r="E539" s="308" t="s">
        <v>515</v>
      </c>
      <c r="F539" s="308"/>
      <c r="G539" s="200" t="s">
        <v>287</v>
      </c>
      <c r="H539" s="199" t="s">
        <v>288</v>
      </c>
      <c r="I539" s="199" t="s">
        <v>289</v>
      </c>
      <c r="J539" s="199" t="s">
        <v>0</v>
      </c>
    </row>
    <row r="540" spans="1:10" s="63" customFormat="1" ht="26.1" customHeight="1" x14ac:dyDescent="0.2">
      <c r="A540" s="226" t="s">
        <v>529</v>
      </c>
      <c r="B540" s="190" t="s">
        <v>239</v>
      </c>
      <c r="C540" s="226" t="s">
        <v>36</v>
      </c>
      <c r="D540" s="226" t="s">
        <v>240</v>
      </c>
      <c r="E540" s="318" t="s">
        <v>185</v>
      </c>
      <c r="F540" s="318"/>
      <c r="G540" s="191" t="s">
        <v>37</v>
      </c>
      <c r="H540" s="213">
        <v>1</v>
      </c>
      <c r="I540" s="198">
        <v>14.2</v>
      </c>
      <c r="J540" s="198">
        <v>14.2</v>
      </c>
    </row>
    <row r="541" spans="1:10" s="63" customFormat="1" ht="25.5" x14ac:dyDescent="0.2">
      <c r="A541" s="221"/>
      <c r="B541" s="221"/>
      <c r="C541" s="221"/>
      <c r="D541" s="221"/>
      <c r="E541" s="221" t="s">
        <v>520</v>
      </c>
      <c r="F541" s="206">
        <v>0</v>
      </c>
      <c r="G541" s="221" t="s">
        <v>521</v>
      </c>
      <c r="H541" s="206">
        <v>0</v>
      </c>
      <c r="I541" s="221" t="s">
        <v>522</v>
      </c>
      <c r="J541" s="206">
        <v>0</v>
      </c>
    </row>
    <row r="542" spans="1:10" s="63" customFormat="1" ht="25.5" x14ac:dyDescent="0.2">
      <c r="A542" s="221"/>
      <c r="B542" s="221"/>
      <c r="C542" s="221"/>
      <c r="D542" s="221"/>
      <c r="E542" s="221" t="s">
        <v>523</v>
      </c>
      <c r="F542" s="206">
        <v>4.8099999999999996</v>
      </c>
      <c r="G542" s="221"/>
      <c r="H542" s="317" t="s">
        <v>524</v>
      </c>
      <c r="I542" s="317"/>
      <c r="J542" s="206">
        <v>19.010000000000002</v>
      </c>
    </row>
    <row r="543" spans="1:10" s="63" customFormat="1" ht="30" customHeight="1" thickBot="1" x14ac:dyDescent="0.25">
      <c r="A543" s="220"/>
      <c r="B543" s="220"/>
      <c r="C543" s="220"/>
      <c r="D543" s="220"/>
      <c r="E543" s="220"/>
      <c r="F543" s="220"/>
      <c r="G543" s="220" t="s">
        <v>525</v>
      </c>
      <c r="H543" s="207">
        <v>60</v>
      </c>
      <c r="I543" s="220" t="s">
        <v>526</v>
      </c>
      <c r="J543" s="194">
        <v>1140.5999999999999</v>
      </c>
    </row>
    <row r="544" spans="1:10" s="63" customFormat="1" ht="0.95" customHeight="1" thickTop="1" x14ac:dyDescent="0.2">
      <c r="A544" s="208"/>
      <c r="B544" s="208"/>
      <c r="C544" s="208"/>
      <c r="D544" s="208"/>
      <c r="E544" s="208"/>
      <c r="F544" s="208"/>
      <c r="G544" s="208"/>
      <c r="H544" s="208"/>
      <c r="I544" s="208"/>
      <c r="J544" s="208"/>
    </row>
    <row r="545" spans="1:10" s="63" customFormat="1" ht="18" customHeight="1" x14ac:dyDescent="0.2">
      <c r="A545" s="222"/>
      <c r="B545" s="199" t="s">
        <v>21</v>
      </c>
      <c r="C545" s="222" t="s">
        <v>22</v>
      </c>
      <c r="D545" s="222" t="s">
        <v>23</v>
      </c>
      <c r="E545" s="308" t="s">
        <v>515</v>
      </c>
      <c r="F545" s="308"/>
      <c r="G545" s="200" t="s">
        <v>287</v>
      </c>
      <c r="H545" s="199" t="s">
        <v>288</v>
      </c>
      <c r="I545" s="199" t="s">
        <v>289</v>
      </c>
      <c r="J545" s="199" t="s">
        <v>0</v>
      </c>
    </row>
    <row r="546" spans="1:10" s="63" customFormat="1" ht="24" customHeight="1" x14ac:dyDescent="0.2">
      <c r="A546" s="226" t="s">
        <v>529</v>
      </c>
      <c r="B546" s="190" t="s">
        <v>237</v>
      </c>
      <c r="C546" s="226" t="s">
        <v>36</v>
      </c>
      <c r="D546" s="226" t="s">
        <v>238</v>
      </c>
      <c r="E546" s="318" t="s">
        <v>185</v>
      </c>
      <c r="F546" s="318"/>
      <c r="G546" s="191" t="s">
        <v>39</v>
      </c>
      <c r="H546" s="213">
        <v>1</v>
      </c>
      <c r="I546" s="198">
        <v>0.78</v>
      </c>
      <c r="J546" s="198">
        <v>0.78</v>
      </c>
    </row>
    <row r="547" spans="1:10" s="63" customFormat="1" ht="25.5" x14ac:dyDescent="0.2">
      <c r="A547" s="221"/>
      <c r="B547" s="221"/>
      <c r="C547" s="221"/>
      <c r="D547" s="221"/>
      <c r="E547" s="221" t="s">
        <v>520</v>
      </c>
      <c r="F547" s="206">
        <v>0</v>
      </c>
      <c r="G547" s="221" t="s">
        <v>521</v>
      </c>
      <c r="H547" s="206">
        <v>0</v>
      </c>
      <c r="I547" s="221" t="s">
        <v>522</v>
      </c>
      <c r="J547" s="206">
        <v>0</v>
      </c>
    </row>
    <row r="548" spans="1:10" s="63" customFormat="1" ht="25.5" x14ac:dyDescent="0.2">
      <c r="A548" s="221"/>
      <c r="B548" s="221"/>
      <c r="C548" s="221"/>
      <c r="D548" s="221"/>
      <c r="E548" s="221" t="s">
        <v>523</v>
      </c>
      <c r="F548" s="206">
        <v>0.26</v>
      </c>
      <c r="G548" s="221"/>
      <c r="H548" s="317" t="s">
        <v>524</v>
      </c>
      <c r="I548" s="317"/>
      <c r="J548" s="206">
        <v>1.04</v>
      </c>
    </row>
    <row r="549" spans="1:10" s="63" customFormat="1" ht="30" customHeight="1" thickBot="1" x14ac:dyDescent="0.25">
      <c r="A549" s="220"/>
      <c r="B549" s="220"/>
      <c r="C549" s="220"/>
      <c r="D549" s="220"/>
      <c r="E549" s="220"/>
      <c r="F549" s="220"/>
      <c r="G549" s="220" t="s">
        <v>525</v>
      </c>
      <c r="H549" s="207">
        <v>2400</v>
      </c>
      <c r="I549" s="220" t="s">
        <v>526</v>
      </c>
      <c r="J549" s="194">
        <v>2496</v>
      </c>
    </row>
    <row r="550" spans="1:10" s="63" customFormat="1" ht="0.95" customHeight="1" thickTop="1" x14ac:dyDescent="0.2">
      <c r="A550" s="208"/>
      <c r="B550" s="208"/>
      <c r="C550" s="208"/>
      <c r="D550" s="208"/>
      <c r="E550" s="208"/>
      <c r="F550" s="208"/>
      <c r="G550" s="208"/>
      <c r="H550" s="208"/>
      <c r="I550" s="208"/>
      <c r="J550" s="208"/>
    </row>
    <row r="551" spans="1:10" s="63" customFormat="1" ht="18" customHeight="1" x14ac:dyDescent="0.2">
      <c r="A551" s="222"/>
      <c r="B551" s="199" t="s">
        <v>21</v>
      </c>
      <c r="C551" s="222" t="s">
        <v>22</v>
      </c>
      <c r="D551" s="222" t="s">
        <v>23</v>
      </c>
      <c r="E551" s="308" t="s">
        <v>515</v>
      </c>
      <c r="F551" s="308"/>
      <c r="G551" s="200" t="s">
        <v>287</v>
      </c>
      <c r="H551" s="199" t="s">
        <v>288</v>
      </c>
      <c r="I551" s="199" t="s">
        <v>289</v>
      </c>
      <c r="J551" s="199" t="s">
        <v>0</v>
      </c>
    </row>
    <row r="552" spans="1:10" s="63" customFormat="1" ht="24" customHeight="1" x14ac:dyDescent="0.2">
      <c r="A552" s="226" t="s">
        <v>529</v>
      </c>
      <c r="B552" s="190" t="s">
        <v>232</v>
      </c>
      <c r="C552" s="226" t="s">
        <v>42</v>
      </c>
      <c r="D552" s="226" t="s">
        <v>233</v>
      </c>
      <c r="E552" s="318" t="s">
        <v>185</v>
      </c>
      <c r="F552" s="318"/>
      <c r="G552" s="191" t="s">
        <v>2</v>
      </c>
      <c r="H552" s="213">
        <v>1</v>
      </c>
      <c r="I552" s="198">
        <v>171.41</v>
      </c>
      <c r="J552" s="198">
        <v>171.41</v>
      </c>
    </row>
    <row r="553" spans="1:10" s="63" customFormat="1" ht="25.5" x14ac:dyDescent="0.2">
      <c r="A553" s="221"/>
      <c r="B553" s="221"/>
      <c r="C553" s="221"/>
      <c r="D553" s="221"/>
      <c r="E553" s="221" t="s">
        <v>520</v>
      </c>
      <c r="F553" s="206">
        <v>0</v>
      </c>
      <c r="G553" s="221" t="s">
        <v>521</v>
      </c>
      <c r="H553" s="206">
        <v>0</v>
      </c>
      <c r="I553" s="221" t="s">
        <v>522</v>
      </c>
      <c r="J553" s="206">
        <v>0</v>
      </c>
    </row>
    <row r="554" spans="1:10" s="63" customFormat="1" ht="25.5" x14ac:dyDescent="0.2">
      <c r="A554" s="221"/>
      <c r="B554" s="221"/>
      <c r="C554" s="221"/>
      <c r="D554" s="221"/>
      <c r="E554" s="221" t="s">
        <v>523</v>
      </c>
      <c r="F554" s="206">
        <v>58.12</v>
      </c>
      <c r="G554" s="221"/>
      <c r="H554" s="317" t="s">
        <v>524</v>
      </c>
      <c r="I554" s="317"/>
      <c r="J554" s="206">
        <v>229.53</v>
      </c>
    </row>
    <row r="555" spans="1:10" s="63" customFormat="1" ht="30" customHeight="1" thickBot="1" x14ac:dyDescent="0.25">
      <c r="A555" s="220"/>
      <c r="B555" s="220"/>
      <c r="C555" s="220"/>
      <c r="D555" s="220"/>
      <c r="E555" s="220"/>
      <c r="F555" s="220"/>
      <c r="G555" s="220" t="s">
        <v>525</v>
      </c>
      <c r="H555" s="207">
        <v>18</v>
      </c>
      <c r="I555" s="220" t="s">
        <v>526</v>
      </c>
      <c r="J555" s="194">
        <v>4131.54</v>
      </c>
    </row>
    <row r="556" spans="1:10" s="63" customFormat="1" ht="0.95" customHeight="1" thickTop="1" x14ac:dyDescent="0.2">
      <c r="A556" s="208"/>
      <c r="B556" s="208"/>
      <c r="C556" s="208"/>
      <c r="D556" s="208"/>
      <c r="E556" s="208"/>
      <c r="F556" s="208"/>
      <c r="G556" s="208"/>
      <c r="H556" s="208"/>
      <c r="I556" s="208"/>
      <c r="J556" s="208"/>
    </row>
    <row r="557" spans="1:10" s="63" customFormat="1" ht="18" customHeight="1" x14ac:dyDescent="0.2">
      <c r="A557" s="222"/>
      <c r="B557" s="199" t="s">
        <v>21</v>
      </c>
      <c r="C557" s="222" t="s">
        <v>22</v>
      </c>
      <c r="D557" s="222" t="s">
        <v>23</v>
      </c>
      <c r="E557" s="308" t="s">
        <v>515</v>
      </c>
      <c r="F557" s="308"/>
      <c r="G557" s="200" t="s">
        <v>287</v>
      </c>
      <c r="H557" s="199" t="s">
        <v>288</v>
      </c>
      <c r="I557" s="199" t="s">
        <v>289</v>
      </c>
      <c r="J557" s="199" t="s">
        <v>0</v>
      </c>
    </row>
    <row r="558" spans="1:10" s="63" customFormat="1" ht="24" customHeight="1" x14ac:dyDescent="0.2">
      <c r="A558" s="226" t="s">
        <v>529</v>
      </c>
      <c r="B558" s="190" t="s">
        <v>234</v>
      </c>
      <c r="C558" s="226" t="s">
        <v>42</v>
      </c>
      <c r="D558" s="226" t="s">
        <v>235</v>
      </c>
      <c r="E558" s="318" t="s">
        <v>185</v>
      </c>
      <c r="F558" s="318"/>
      <c r="G558" s="191" t="s">
        <v>2</v>
      </c>
      <c r="H558" s="213">
        <v>1</v>
      </c>
      <c r="I558" s="198">
        <v>160.75</v>
      </c>
      <c r="J558" s="198">
        <v>160.75</v>
      </c>
    </row>
    <row r="559" spans="1:10" s="63" customFormat="1" ht="25.5" x14ac:dyDescent="0.2">
      <c r="A559" s="221"/>
      <c r="B559" s="221"/>
      <c r="C559" s="221"/>
      <c r="D559" s="221"/>
      <c r="E559" s="221" t="s">
        <v>520</v>
      </c>
      <c r="F559" s="206">
        <v>0</v>
      </c>
      <c r="G559" s="221" t="s">
        <v>521</v>
      </c>
      <c r="H559" s="206">
        <v>0</v>
      </c>
      <c r="I559" s="221" t="s">
        <v>522</v>
      </c>
      <c r="J559" s="206">
        <v>0</v>
      </c>
    </row>
    <row r="560" spans="1:10" s="63" customFormat="1" ht="25.5" x14ac:dyDescent="0.2">
      <c r="A560" s="221"/>
      <c r="B560" s="221"/>
      <c r="C560" s="221"/>
      <c r="D560" s="221"/>
      <c r="E560" s="221" t="s">
        <v>523</v>
      </c>
      <c r="F560" s="206">
        <v>54.51</v>
      </c>
      <c r="G560" s="221"/>
      <c r="H560" s="317" t="s">
        <v>524</v>
      </c>
      <c r="I560" s="317"/>
      <c r="J560" s="206">
        <v>215.26</v>
      </c>
    </row>
    <row r="561" spans="1:10" s="63" customFormat="1" ht="30" customHeight="1" thickBot="1" x14ac:dyDescent="0.25">
      <c r="A561" s="220"/>
      <c r="B561" s="220"/>
      <c r="C561" s="220"/>
      <c r="D561" s="220"/>
      <c r="E561" s="220"/>
      <c r="F561" s="220"/>
      <c r="G561" s="220" t="s">
        <v>525</v>
      </c>
      <c r="H561" s="207">
        <v>18</v>
      </c>
      <c r="I561" s="220" t="s">
        <v>526</v>
      </c>
      <c r="J561" s="194">
        <v>3874.68</v>
      </c>
    </row>
    <row r="562" spans="1:10" s="63" customFormat="1" ht="0.95" customHeight="1" thickTop="1" x14ac:dyDescent="0.2">
      <c r="A562" s="208"/>
      <c r="B562" s="208"/>
      <c r="C562" s="208"/>
      <c r="D562" s="208"/>
      <c r="E562" s="208"/>
      <c r="F562" s="208"/>
      <c r="G562" s="208"/>
      <c r="H562" s="208"/>
      <c r="I562" s="208"/>
      <c r="J562" s="208"/>
    </row>
    <row r="563" spans="1:10" s="63" customFormat="1" ht="18" customHeight="1" x14ac:dyDescent="0.2">
      <c r="A563" s="222"/>
      <c r="B563" s="199" t="s">
        <v>21</v>
      </c>
      <c r="C563" s="222" t="s">
        <v>22</v>
      </c>
      <c r="D563" s="222" t="s">
        <v>23</v>
      </c>
      <c r="E563" s="308" t="s">
        <v>515</v>
      </c>
      <c r="F563" s="308"/>
      <c r="G563" s="200" t="s">
        <v>287</v>
      </c>
      <c r="H563" s="199" t="s">
        <v>288</v>
      </c>
      <c r="I563" s="199" t="s">
        <v>289</v>
      </c>
      <c r="J563" s="199" t="s">
        <v>0</v>
      </c>
    </row>
    <row r="564" spans="1:10" s="63" customFormat="1" ht="24" customHeight="1" x14ac:dyDescent="0.2">
      <c r="A564" s="226" t="s">
        <v>529</v>
      </c>
      <c r="B564" s="190" t="s">
        <v>224</v>
      </c>
      <c r="C564" s="226" t="s">
        <v>36</v>
      </c>
      <c r="D564" s="226" t="s">
        <v>180</v>
      </c>
      <c r="E564" s="318" t="s">
        <v>185</v>
      </c>
      <c r="F564" s="318"/>
      <c r="G564" s="191" t="s">
        <v>39</v>
      </c>
      <c r="H564" s="213">
        <v>1</v>
      </c>
      <c r="I564" s="198">
        <v>1.73</v>
      </c>
      <c r="J564" s="198">
        <v>1.73</v>
      </c>
    </row>
    <row r="565" spans="1:10" s="63" customFormat="1" ht="25.5" x14ac:dyDescent="0.2">
      <c r="A565" s="221"/>
      <c r="B565" s="221"/>
      <c r="C565" s="221"/>
      <c r="D565" s="221"/>
      <c r="E565" s="221" t="s">
        <v>520</v>
      </c>
      <c r="F565" s="206">
        <v>0</v>
      </c>
      <c r="G565" s="221" t="s">
        <v>521</v>
      </c>
      <c r="H565" s="206">
        <v>0</v>
      </c>
      <c r="I565" s="221" t="s">
        <v>522</v>
      </c>
      <c r="J565" s="206">
        <v>0</v>
      </c>
    </row>
    <row r="566" spans="1:10" s="63" customFormat="1" ht="25.5" x14ac:dyDescent="0.2">
      <c r="A566" s="221"/>
      <c r="B566" s="221"/>
      <c r="C566" s="221"/>
      <c r="D566" s="221"/>
      <c r="E566" s="221" t="s">
        <v>523</v>
      </c>
      <c r="F566" s="206">
        <v>0.57999999999999996</v>
      </c>
      <c r="G566" s="221"/>
      <c r="H566" s="317" t="s">
        <v>524</v>
      </c>
      <c r="I566" s="317"/>
      <c r="J566" s="206">
        <v>2.31</v>
      </c>
    </row>
    <row r="567" spans="1:10" s="63" customFormat="1" ht="30" customHeight="1" thickBot="1" x14ac:dyDescent="0.25">
      <c r="A567" s="220"/>
      <c r="B567" s="220"/>
      <c r="C567" s="220"/>
      <c r="D567" s="220"/>
      <c r="E567" s="220"/>
      <c r="F567" s="220"/>
      <c r="G567" s="220" t="s">
        <v>525</v>
      </c>
      <c r="H567" s="207">
        <v>12000</v>
      </c>
      <c r="I567" s="220" t="s">
        <v>526</v>
      </c>
      <c r="J567" s="194">
        <v>27720</v>
      </c>
    </row>
    <row r="568" spans="1:10" s="63" customFormat="1" ht="0.95" customHeight="1" thickTop="1" x14ac:dyDescent="0.2">
      <c r="A568" s="208"/>
      <c r="B568" s="208"/>
      <c r="C568" s="208"/>
      <c r="D568" s="208"/>
      <c r="E568" s="208"/>
      <c r="F568" s="208"/>
      <c r="G568" s="208"/>
      <c r="H568" s="208"/>
      <c r="I568" s="208"/>
      <c r="J568" s="208"/>
    </row>
    <row r="569" spans="1:10" s="63" customFormat="1" ht="18" customHeight="1" x14ac:dyDescent="0.2">
      <c r="A569" s="222"/>
      <c r="B569" s="199" t="s">
        <v>21</v>
      </c>
      <c r="C569" s="222" t="s">
        <v>22</v>
      </c>
      <c r="D569" s="222" t="s">
        <v>23</v>
      </c>
      <c r="E569" s="308" t="s">
        <v>515</v>
      </c>
      <c r="F569" s="308"/>
      <c r="G569" s="200" t="s">
        <v>287</v>
      </c>
      <c r="H569" s="199" t="s">
        <v>288</v>
      </c>
      <c r="I569" s="199" t="s">
        <v>289</v>
      </c>
      <c r="J569" s="199" t="s">
        <v>0</v>
      </c>
    </row>
    <row r="570" spans="1:10" s="63" customFormat="1" ht="24" customHeight="1" x14ac:dyDescent="0.2">
      <c r="A570" s="226" t="s">
        <v>529</v>
      </c>
      <c r="B570" s="190" t="s">
        <v>251</v>
      </c>
      <c r="C570" s="226" t="s">
        <v>36</v>
      </c>
      <c r="D570" s="226" t="s">
        <v>252</v>
      </c>
      <c r="E570" s="318" t="s">
        <v>185</v>
      </c>
      <c r="F570" s="318"/>
      <c r="G570" s="191" t="s">
        <v>35</v>
      </c>
      <c r="H570" s="213">
        <v>1</v>
      </c>
      <c r="I570" s="198">
        <v>12.51</v>
      </c>
      <c r="J570" s="198">
        <v>12.51</v>
      </c>
    </row>
    <row r="571" spans="1:10" s="63" customFormat="1" ht="25.5" x14ac:dyDescent="0.2">
      <c r="A571" s="221"/>
      <c r="B571" s="221"/>
      <c r="C571" s="221"/>
      <c r="D571" s="221"/>
      <c r="E571" s="221" t="s">
        <v>520</v>
      </c>
      <c r="F571" s="206">
        <v>0</v>
      </c>
      <c r="G571" s="221" t="s">
        <v>521</v>
      </c>
      <c r="H571" s="206">
        <v>0</v>
      </c>
      <c r="I571" s="221" t="s">
        <v>522</v>
      </c>
      <c r="J571" s="206">
        <v>0</v>
      </c>
    </row>
    <row r="572" spans="1:10" s="63" customFormat="1" ht="25.5" x14ac:dyDescent="0.2">
      <c r="A572" s="221"/>
      <c r="B572" s="221"/>
      <c r="C572" s="221"/>
      <c r="D572" s="221"/>
      <c r="E572" s="221" t="s">
        <v>523</v>
      </c>
      <c r="F572" s="206">
        <v>4.24</v>
      </c>
      <c r="G572" s="221"/>
      <c r="H572" s="317" t="s">
        <v>524</v>
      </c>
      <c r="I572" s="317"/>
      <c r="J572" s="206">
        <v>16.75</v>
      </c>
    </row>
    <row r="573" spans="1:10" s="63" customFormat="1" ht="30" customHeight="1" thickBot="1" x14ac:dyDescent="0.25">
      <c r="A573" s="220"/>
      <c r="B573" s="220"/>
      <c r="C573" s="220"/>
      <c r="D573" s="220"/>
      <c r="E573" s="220"/>
      <c r="F573" s="220"/>
      <c r="G573" s="220" t="s">
        <v>525</v>
      </c>
      <c r="H573" s="207">
        <v>6</v>
      </c>
      <c r="I573" s="220" t="s">
        <v>526</v>
      </c>
      <c r="J573" s="194">
        <v>100.5</v>
      </c>
    </row>
    <row r="574" spans="1:10" s="63" customFormat="1" ht="0.95" customHeight="1" thickTop="1" x14ac:dyDescent="0.2">
      <c r="A574" s="208"/>
      <c r="B574" s="208"/>
      <c r="C574" s="208"/>
      <c r="D574" s="208"/>
      <c r="E574" s="208"/>
      <c r="F574" s="208"/>
      <c r="G574" s="208"/>
      <c r="H574" s="208"/>
      <c r="I574" s="208"/>
      <c r="J574" s="208"/>
    </row>
    <row r="575" spans="1:10" s="63" customFormat="1" ht="18" customHeight="1" x14ac:dyDescent="0.2">
      <c r="A575" s="222"/>
      <c r="B575" s="199" t="s">
        <v>21</v>
      </c>
      <c r="C575" s="222" t="s">
        <v>22</v>
      </c>
      <c r="D575" s="222" t="s">
        <v>23</v>
      </c>
      <c r="E575" s="308" t="s">
        <v>515</v>
      </c>
      <c r="F575" s="308"/>
      <c r="G575" s="200" t="s">
        <v>287</v>
      </c>
      <c r="H575" s="199" t="s">
        <v>288</v>
      </c>
      <c r="I575" s="199" t="s">
        <v>289</v>
      </c>
      <c r="J575" s="199" t="s">
        <v>0</v>
      </c>
    </row>
    <row r="576" spans="1:10" s="63" customFormat="1" ht="26.1" customHeight="1" x14ac:dyDescent="0.2">
      <c r="A576" s="226" t="s">
        <v>529</v>
      </c>
      <c r="B576" s="190" t="s">
        <v>245</v>
      </c>
      <c r="C576" s="226" t="s">
        <v>186</v>
      </c>
      <c r="D576" s="226" t="s">
        <v>158</v>
      </c>
      <c r="E576" s="318" t="s">
        <v>185</v>
      </c>
      <c r="F576" s="318"/>
      <c r="G576" s="191" t="s">
        <v>33</v>
      </c>
      <c r="H576" s="213">
        <v>1</v>
      </c>
      <c r="I576" s="198">
        <v>117.96</v>
      </c>
      <c r="J576" s="198">
        <v>117.96</v>
      </c>
    </row>
    <row r="577" spans="1:10" s="63" customFormat="1" ht="25.5" x14ac:dyDescent="0.2">
      <c r="A577" s="221"/>
      <c r="B577" s="221"/>
      <c r="C577" s="221"/>
      <c r="D577" s="221"/>
      <c r="E577" s="221" t="s">
        <v>520</v>
      </c>
      <c r="F577" s="206">
        <v>0</v>
      </c>
      <c r="G577" s="221" t="s">
        <v>521</v>
      </c>
      <c r="H577" s="206">
        <v>0</v>
      </c>
      <c r="I577" s="221" t="s">
        <v>522</v>
      </c>
      <c r="J577" s="206">
        <v>0</v>
      </c>
    </row>
    <row r="578" spans="1:10" s="63" customFormat="1" ht="25.5" x14ac:dyDescent="0.2">
      <c r="A578" s="221"/>
      <c r="B578" s="221"/>
      <c r="C578" s="221"/>
      <c r="D578" s="221"/>
      <c r="E578" s="221" t="s">
        <v>523</v>
      </c>
      <c r="F578" s="206">
        <v>40</v>
      </c>
      <c r="G578" s="221"/>
      <c r="H578" s="317" t="s">
        <v>524</v>
      </c>
      <c r="I578" s="317"/>
      <c r="J578" s="206">
        <v>157.96</v>
      </c>
    </row>
    <row r="579" spans="1:10" s="63" customFormat="1" ht="30" customHeight="1" thickBot="1" x14ac:dyDescent="0.25">
      <c r="A579" s="220"/>
      <c r="B579" s="220"/>
      <c r="C579" s="220"/>
      <c r="D579" s="220"/>
      <c r="E579" s="220"/>
      <c r="F579" s="220"/>
      <c r="G579" s="220" t="s">
        <v>525</v>
      </c>
      <c r="H579" s="207">
        <v>6</v>
      </c>
      <c r="I579" s="220" t="s">
        <v>526</v>
      </c>
      <c r="J579" s="194">
        <v>947.76</v>
      </c>
    </row>
    <row r="580" spans="1:10" s="63" customFormat="1" ht="0.95" customHeight="1" thickTop="1" x14ac:dyDescent="0.2">
      <c r="A580" s="208"/>
      <c r="B580" s="208"/>
      <c r="C580" s="208"/>
      <c r="D580" s="208"/>
      <c r="E580" s="208"/>
      <c r="F580" s="208"/>
      <c r="G580" s="208"/>
      <c r="H580" s="208"/>
      <c r="I580" s="208"/>
      <c r="J580" s="208"/>
    </row>
    <row r="581" spans="1:10" s="63" customFormat="1" ht="18" customHeight="1" x14ac:dyDescent="0.2">
      <c r="A581" s="222"/>
      <c r="B581" s="199" t="s">
        <v>21</v>
      </c>
      <c r="C581" s="222" t="s">
        <v>22</v>
      </c>
      <c r="D581" s="222" t="s">
        <v>23</v>
      </c>
      <c r="E581" s="308" t="s">
        <v>515</v>
      </c>
      <c r="F581" s="308"/>
      <c r="G581" s="200" t="s">
        <v>287</v>
      </c>
      <c r="H581" s="199" t="s">
        <v>288</v>
      </c>
      <c r="I581" s="199" t="s">
        <v>289</v>
      </c>
      <c r="J581" s="199" t="s">
        <v>0</v>
      </c>
    </row>
    <row r="582" spans="1:10" s="63" customFormat="1" ht="39" customHeight="1" x14ac:dyDescent="0.2">
      <c r="A582" s="226" t="s">
        <v>529</v>
      </c>
      <c r="B582" s="190" t="s">
        <v>247</v>
      </c>
      <c r="C582" s="226" t="s">
        <v>36</v>
      </c>
      <c r="D582" s="226" t="s">
        <v>248</v>
      </c>
      <c r="E582" s="318" t="s">
        <v>185</v>
      </c>
      <c r="F582" s="318"/>
      <c r="G582" s="191" t="s">
        <v>1</v>
      </c>
      <c r="H582" s="213">
        <v>1</v>
      </c>
      <c r="I582" s="198">
        <v>2.93</v>
      </c>
      <c r="J582" s="198">
        <v>2.93</v>
      </c>
    </row>
    <row r="583" spans="1:10" s="63" customFormat="1" ht="25.5" x14ac:dyDescent="0.2">
      <c r="A583" s="221"/>
      <c r="B583" s="221"/>
      <c r="C583" s="221"/>
      <c r="D583" s="221"/>
      <c r="E583" s="221" t="s">
        <v>520</v>
      </c>
      <c r="F583" s="206">
        <v>0</v>
      </c>
      <c r="G583" s="221" t="s">
        <v>521</v>
      </c>
      <c r="H583" s="206">
        <v>0</v>
      </c>
      <c r="I583" s="221" t="s">
        <v>522</v>
      </c>
      <c r="J583" s="206">
        <v>0</v>
      </c>
    </row>
    <row r="584" spans="1:10" s="63" customFormat="1" ht="25.5" x14ac:dyDescent="0.2">
      <c r="A584" s="221"/>
      <c r="B584" s="221"/>
      <c r="C584" s="221"/>
      <c r="D584" s="221"/>
      <c r="E584" s="221" t="s">
        <v>523</v>
      </c>
      <c r="F584" s="206">
        <v>0.99</v>
      </c>
      <c r="G584" s="221"/>
      <c r="H584" s="317" t="s">
        <v>524</v>
      </c>
      <c r="I584" s="317"/>
      <c r="J584" s="206">
        <v>3.92</v>
      </c>
    </row>
    <row r="585" spans="1:10" s="63" customFormat="1" ht="30" customHeight="1" thickBot="1" x14ac:dyDescent="0.25">
      <c r="A585" s="220"/>
      <c r="B585" s="220"/>
      <c r="C585" s="220"/>
      <c r="D585" s="220"/>
      <c r="E585" s="220"/>
      <c r="F585" s="220"/>
      <c r="G585" s="220" t="s">
        <v>525</v>
      </c>
      <c r="H585" s="207">
        <v>60</v>
      </c>
      <c r="I585" s="220" t="s">
        <v>526</v>
      </c>
      <c r="J585" s="194">
        <v>235.2</v>
      </c>
    </row>
    <row r="586" spans="1:10" s="63" customFormat="1" ht="0.95" customHeight="1" thickTop="1" x14ac:dyDescent="0.2">
      <c r="A586" s="208"/>
      <c r="B586" s="208"/>
      <c r="C586" s="208"/>
      <c r="D586" s="208"/>
      <c r="E586" s="208"/>
      <c r="F586" s="208"/>
      <c r="G586" s="208"/>
      <c r="H586" s="208"/>
      <c r="I586" s="208"/>
      <c r="J586" s="208"/>
    </row>
    <row r="587" spans="1:10" s="63" customFormat="1" ht="18" customHeight="1" x14ac:dyDescent="0.2">
      <c r="A587" s="222"/>
      <c r="B587" s="199" t="s">
        <v>21</v>
      </c>
      <c r="C587" s="222" t="s">
        <v>22</v>
      </c>
      <c r="D587" s="222" t="s">
        <v>23</v>
      </c>
      <c r="E587" s="308" t="s">
        <v>515</v>
      </c>
      <c r="F587" s="308"/>
      <c r="G587" s="200" t="s">
        <v>287</v>
      </c>
      <c r="H587" s="199" t="s">
        <v>288</v>
      </c>
      <c r="I587" s="199" t="s">
        <v>289</v>
      </c>
      <c r="J587" s="199" t="s">
        <v>0</v>
      </c>
    </row>
    <row r="588" spans="1:10" s="63" customFormat="1" ht="26.1" customHeight="1" x14ac:dyDescent="0.2">
      <c r="A588" s="226" t="s">
        <v>529</v>
      </c>
      <c r="B588" s="190" t="s">
        <v>584</v>
      </c>
      <c r="C588" s="226" t="s">
        <v>36</v>
      </c>
      <c r="D588" s="226" t="s">
        <v>585</v>
      </c>
      <c r="E588" s="318" t="s">
        <v>185</v>
      </c>
      <c r="F588" s="318"/>
      <c r="G588" s="191" t="s">
        <v>37</v>
      </c>
      <c r="H588" s="213">
        <v>1</v>
      </c>
      <c r="I588" s="198">
        <v>50.26</v>
      </c>
      <c r="J588" s="198">
        <v>50.26</v>
      </c>
    </row>
    <row r="589" spans="1:10" s="63" customFormat="1" ht="25.5" x14ac:dyDescent="0.2">
      <c r="A589" s="221"/>
      <c r="B589" s="221"/>
      <c r="C589" s="221"/>
      <c r="D589" s="221"/>
      <c r="E589" s="221" t="s">
        <v>520</v>
      </c>
      <c r="F589" s="206">
        <v>0</v>
      </c>
      <c r="G589" s="221" t="s">
        <v>521</v>
      </c>
      <c r="H589" s="206">
        <v>0</v>
      </c>
      <c r="I589" s="221" t="s">
        <v>522</v>
      </c>
      <c r="J589" s="206">
        <v>0</v>
      </c>
    </row>
    <row r="590" spans="1:10" s="63" customFormat="1" ht="25.5" x14ac:dyDescent="0.2">
      <c r="A590" s="221"/>
      <c r="B590" s="221"/>
      <c r="C590" s="221"/>
      <c r="D590" s="221"/>
      <c r="E590" s="221" t="s">
        <v>523</v>
      </c>
      <c r="F590" s="206">
        <v>17.04</v>
      </c>
      <c r="G590" s="221"/>
      <c r="H590" s="317" t="s">
        <v>524</v>
      </c>
      <c r="I590" s="317"/>
      <c r="J590" s="206">
        <v>67.3</v>
      </c>
    </row>
    <row r="591" spans="1:10" s="63" customFormat="1" ht="30" customHeight="1" thickBot="1" x14ac:dyDescent="0.25">
      <c r="A591" s="220"/>
      <c r="B591" s="220"/>
      <c r="C591" s="220"/>
      <c r="D591" s="220"/>
      <c r="E591" s="220"/>
      <c r="F591" s="220"/>
      <c r="G591" s="220" t="s">
        <v>525</v>
      </c>
      <c r="H591" s="207">
        <v>1200</v>
      </c>
      <c r="I591" s="220" t="s">
        <v>526</v>
      </c>
      <c r="J591" s="194">
        <v>80760</v>
      </c>
    </row>
    <row r="592" spans="1:10" s="63" customFormat="1" ht="0.95" customHeight="1" thickTop="1" x14ac:dyDescent="0.2">
      <c r="A592" s="208"/>
      <c r="B592" s="208"/>
      <c r="C592" s="208"/>
      <c r="D592" s="208"/>
      <c r="E592" s="208"/>
      <c r="F592" s="208"/>
      <c r="G592" s="208"/>
      <c r="H592" s="208"/>
      <c r="I592" s="208"/>
      <c r="J592" s="208"/>
    </row>
    <row r="593" spans="1:10" s="63" customFormat="1" ht="14.25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</row>
    <row r="594" spans="1:10" s="63" customFormat="1" ht="14.25" x14ac:dyDescent="0.2">
      <c r="A594" s="282"/>
      <c r="B594" s="282"/>
      <c r="C594" s="282"/>
      <c r="D594" s="152"/>
      <c r="E594" s="220"/>
      <c r="F594" s="283" t="s">
        <v>283</v>
      </c>
      <c r="G594" s="282"/>
      <c r="H594" s="342">
        <v>17860183.82</v>
      </c>
      <c r="I594" s="282"/>
      <c r="J594" s="282"/>
    </row>
    <row r="595" spans="1:10" s="63" customFormat="1" ht="14.25" x14ac:dyDescent="0.2">
      <c r="A595" s="282"/>
      <c r="B595" s="282"/>
      <c r="C595" s="282"/>
      <c r="D595" s="152"/>
      <c r="E595" s="220"/>
      <c r="F595" s="283" t="s">
        <v>284</v>
      </c>
      <c r="G595" s="282"/>
      <c r="H595" s="342">
        <v>6050505.6500000004</v>
      </c>
      <c r="I595" s="282"/>
      <c r="J595" s="282"/>
    </row>
    <row r="596" spans="1:10" s="63" customFormat="1" ht="14.25" x14ac:dyDescent="0.2">
      <c r="A596" s="282"/>
      <c r="B596" s="282"/>
      <c r="C596" s="282"/>
      <c r="D596" s="152"/>
      <c r="E596" s="220"/>
      <c r="F596" s="283" t="s">
        <v>285</v>
      </c>
      <c r="G596" s="282"/>
      <c r="H596" s="342">
        <v>23910689.469999999</v>
      </c>
      <c r="I596" s="282"/>
      <c r="J596" s="282"/>
    </row>
    <row r="597" spans="1:10" s="63" customFormat="1" ht="60" customHeight="1" x14ac:dyDescent="0.2">
      <c r="A597" s="370"/>
      <c r="B597" s="370"/>
      <c r="C597" s="370"/>
      <c r="D597" s="370"/>
      <c r="E597" s="370"/>
      <c r="F597" s="370"/>
      <c r="G597" s="370"/>
      <c r="H597" s="370"/>
      <c r="I597" s="370"/>
      <c r="J597" s="370"/>
    </row>
    <row r="598" spans="1:10" s="63" customFormat="1" ht="69.95" customHeight="1" x14ac:dyDescent="0.2">
      <c r="A598" s="371" t="s">
        <v>644</v>
      </c>
      <c r="B598" s="372"/>
      <c r="C598" s="372"/>
      <c r="D598" s="372"/>
      <c r="E598" s="372"/>
      <c r="F598" s="372"/>
      <c r="G598" s="372"/>
      <c r="H598" s="372"/>
      <c r="I598" s="372"/>
      <c r="J598" s="372"/>
    </row>
    <row r="599" spans="1:10" s="109" customFormat="1" ht="18" x14ac:dyDescent="0.2">
      <c r="A599" s="276"/>
      <c r="B599" s="277"/>
      <c r="C599" s="277"/>
      <c r="D599" s="277"/>
      <c r="E599" s="277"/>
      <c r="F599" s="277"/>
      <c r="G599" s="277"/>
    </row>
    <row r="600" spans="1:10" s="93" customFormat="1" ht="14.25" x14ac:dyDescent="0.2">
      <c r="A600" s="94"/>
      <c r="B600" s="94"/>
      <c r="C600" s="94"/>
      <c r="D600" s="95"/>
      <c r="E600" s="96"/>
      <c r="F600" s="7"/>
      <c r="G600" s="97"/>
      <c r="H600" s="97"/>
      <c r="I600" s="102"/>
      <c r="J600" s="102"/>
    </row>
    <row r="601" spans="1:10" s="93" customFormat="1" ht="14.25" x14ac:dyDescent="0.2">
      <c r="A601" s="111"/>
      <c r="B601" s="98"/>
      <c r="C601" s="98"/>
      <c r="D601" s="98"/>
      <c r="E601" s="100"/>
      <c r="F601" s="101"/>
      <c r="G601" s="102"/>
      <c r="H601" s="102"/>
      <c r="I601" s="102"/>
      <c r="J601" s="102"/>
    </row>
    <row r="602" spans="1:10" ht="18" x14ac:dyDescent="0.2">
      <c r="D602" s="87"/>
      <c r="E602" s="303"/>
      <c r="F602" s="303"/>
    </row>
    <row r="603" spans="1:10" s="93" customFormat="1" ht="14.25" x14ac:dyDescent="0.2">
      <c r="A603" s="94"/>
      <c r="B603" s="94"/>
      <c r="C603" s="94"/>
      <c r="D603" s="95"/>
      <c r="E603" s="96"/>
      <c r="F603" s="7"/>
      <c r="G603" s="97"/>
      <c r="H603" s="97"/>
      <c r="I603" s="97"/>
      <c r="J603" s="97"/>
    </row>
    <row r="604" spans="1:10" s="93" customFormat="1" ht="14.25" x14ac:dyDescent="0.2">
      <c r="A604" s="111"/>
      <c r="B604" s="98"/>
      <c r="C604" s="98"/>
      <c r="D604" s="98"/>
      <c r="E604" s="100"/>
      <c r="F604" s="101"/>
      <c r="G604" s="102"/>
      <c r="H604" s="102"/>
      <c r="I604" s="102"/>
      <c r="J604" s="102"/>
    </row>
    <row r="605" spans="1:10" ht="18" x14ac:dyDescent="0.2">
      <c r="D605" s="87"/>
      <c r="E605" s="303"/>
      <c r="F605" s="303"/>
    </row>
    <row r="606" spans="1:10" ht="18" x14ac:dyDescent="0.2">
      <c r="B606" s="306" t="s">
        <v>5</v>
      </c>
      <c r="C606" s="306"/>
      <c r="D606" s="236" t="str">
        <f>DADOS!C8</f>
        <v>Eng.ª Civil Flávia Cristina Barbosa</v>
      </c>
      <c r="E606" s="236"/>
      <c r="F606" s="47"/>
      <c r="G606" s="9"/>
    </row>
    <row r="607" spans="1:10" ht="18" x14ac:dyDescent="0.2">
      <c r="C607" s="10"/>
      <c r="D607" s="235" t="str">
        <f>"CREA: "&amp;DADOS!C9</f>
        <v>CREA: MG- 187.842/D</v>
      </c>
      <c r="E607" s="235"/>
      <c r="F607" s="158"/>
      <c r="G607" s="9"/>
    </row>
    <row r="608" spans="1:10" ht="18.75" x14ac:dyDescent="0.2">
      <c r="D608" s="88"/>
      <c r="E608" s="89"/>
      <c r="F608" s="3"/>
    </row>
  </sheetData>
  <mergeCells count="417">
    <mergeCell ref="F595:G595"/>
    <mergeCell ref="H595:J595"/>
    <mergeCell ref="H596:J596"/>
    <mergeCell ref="A598:J598"/>
    <mergeCell ref="E570:F570"/>
    <mergeCell ref="H572:I572"/>
    <mergeCell ref="E575:F575"/>
    <mergeCell ref="E576:F576"/>
    <mergeCell ref="H578:I578"/>
    <mergeCell ref="E581:F581"/>
    <mergeCell ref="E582:F582"/>
    <mergeCell ref="H584:I584"/>
    <mergeCell ref="E587:F587"/>
    <mergeCell ref="E552:F552"/>
    <mergeCell ref="H554:I554"/>
    <mergeCell ref="E557:F557"/>
    <mergeCell ref="E558:F558"/>
    <mergeCell ref="H560:I560"/>
    <mergeCell ref="E563:F563"/>
    <mergeCell ref="E564:F564"/>
    <mergeCell ref="H566:I566"/>
    <mergeCell ref="E569:F569"/>
    <mergeCell ref="F514:G514"/>
    <mergeCell ref="E515:F515"/>
    <mergeCell ref="E516:F516"/>
    <mergeCell ref="E517:F517"/>
    <mergeCell ref="H521:I521"/>
    <mergeCell ref="E524:F524"/>
    <mergeCell ref="E525:F525"/>
    <mergeCell ref="E526:F526"/>
    <mergeCell ref="H529:I529"/>
    <mergeCell ref="E476:F476"/>
    <mergeCell ref="E477:F477"/>
    <mergeCell ref="H483:I483"/>
    <mergeCell ref="F486:G486"/>
    <mergeCell ref="E488:F488"/>
    <mergeCell ref="E489:F489"/>
    <mergeCell ref="E490:F490"/>
    <mergeCell ref="E491:F491"/>
    <mergeCell ref="H495:I495"/>
    <mergeCell ref="F229:G229"/>
    <mergeCell ref="E230:F230"/>
    <mergeCell ref="H233:I233"/>
    <mergeCell ref="E236:F236"/>
    <mergeCell ref="H239:I239"/>
    <mergeCell ref="F242:G242"/>
    <mergeCell ref="E244:F244"/>
    <mergeCell ref="H247:I247"/>
    <mergeCell ref="E250:F250"/>
    <mergeCell ref="H173:I173"/>
    <mergeCell ref="F176:G176"/>
    <mergeCell ref="E178:F178"/>
    <mergeCell ref="H181:I181"/>
    <mergeCell ref="E184:F184"/>
    <mergeCell ref="H187:I187"/>
    <mergeCell ref="E190:F190"/>
    <mergeCell ref="H193:I193"/>
    <mergeCell ref="E196:F196"/>
    <mergeCell ref="E107:F107"/>
    <mergeCell ref="H110:I110"/>
    <mergeCell ref="F113:G113"/>
    <mergeCell ref="E115:F115"/>
    <mergeCell ref="H125:I125"/>
    <mergeCell ref="E128:F128"/>
    <mergeCell ref="H138:I138"/>
    <mergeCell ref="E141:F141"/>
    <mergeCell ref="H152:I152"/>
    <mergeCell ref="E32:F32"/>
    <mergeCell ref="E34:F34"/>
    <mergeCell ref="E35:F35"/>
    <mergeCell ref="H38:I38"/>
    <mergeCell ref="E41:F41"/>
    <mergeCell ref="H50:I50"/>
    <mergeCell ref="E53:F53"/>
    <mergeCell ref="H62:I62"/>
    <mergeCell ref="E65:F65"/>
    <mergeCell ref="F9:G9"/>
    <mergeCell ref="E10:F10"/>
    <mergeCell ref="E11:F11"/>
    <mergeCell ref="E12:F12"/>
    <mergeCell ref="H14:I14"/>
    <mergeCell ref="E17:F17"/>
    <mergeCell ref="E18:F18"/>
    <mergeCell ref="E19:F19"/>
    <mergeCell ref="E20:F20"/>
    <mergeCell ref="E21:F21"/>
    <mergeCell ref="E22:F22"/>
    <mergeCell ref="E23:F23"/>
    <mergeCell ref="E24:F24"/>
    <mergeCell ref="H26:I26"/>
    <mergeCell ref="E29:F29"/>
    <mergeCell ref="E30:F30"/>
    <mergeCell ref="E31:F31"/>
    <mergeCell ref="A596:C596"/>
    <mergeCell ref="F596:G596"/>
    <mergeCell ref="E588:F588"/>
    <mergeCell ref="H590:I590"/>
    <mergeCell ref="A594:C594"/>
    <mergeCell ref="F594:G594"/>
    <mergeCell ref="H594:J594"/>
    <mergeCell ref="A595:C595"/>
    <mergeCell ref="F532:G532"/>
    <mergeCell ref="E533:F533"/>
    <mergeCell ref="E534:F534"/>
    <mergeCell ref="H536:I536"/>
    <mergeCell ref="E539:F539"/>
    <mergeCell ref="E540:F540"/>
    <mergeCell ref="H542:I542"/>
    <mergeCell ref="E545:F545"/>
    <mergeCell ref="E546:F546"/>
    <mergeCell ref="H548:I548"/>
    <mergeCell ref="E551:F551"/>
    <mergeCell ref="E527:F527"/>
    <mergeCell ref="E518:F518"/>
    <mergeCell ref="E519:F519"/>
    <mergeCell ref="E509:F509"/>
    <mergeCell ref="E501:F501"/>
    <mergeCell ref="E507:F507"/>
    <mergeCell ref="E508:F508"/>
    <mergeCell ref="E502:F502"/>
    <mergeCell ref="H504:I504"/>
    <mergeCell ref="H511:I511"/>
    <mergeCell ref="E498:F498"/>
    <mergeCell ref="E499:F499"/>
    <mergeCell ref="E500:F500"/>
    <mergeCell ref="E492:F492"/>
    <mergeCell ref="E493:F493"/>
    <mergeCell ref="E487:F487"/>
    <mergeCell ref="E478:F478"/>
    <mergeCell ref="E479:F479"/>
    <mergeCell ref="E480:F480"/>
    <mergeCell ref="E481:F481"/>
    <mergeCell ref="E472:F472"/>
    <mergeCell ref="E473:F473"/>
    <mergeCell ref="E465:F465"/>
    <mergeCell ref="E466:F466"/>
    <mergeCell ref="E467:F467"/>
    <mergeCell ref="H469:I469"/>
    <mergeCell ref="E474:F474"/>
    <mergeCell ref="E475:F475"/>
    <mergeCell ref="E458:F458"/>
    <mergeCell ref="E459:F459"/>
    <mergeCell ref="E464:F464"/>
    <mergeCell ref="E452:F452"/>
    <mergeCell ref="E453:F453"/>
    <mergeCell ref="H455:I455"/>
    <mergeCell ref="E460:F460"/>
    <mergeCell ref="E461:F461"/>
    <mergeCell ref="E462:F462"/>
    <mergeCell ref="E463:F463"/>
    <mergeCell ref="E444:F444"/>
    <mergeCell ref="E445:F445"/>
    <mergeCell ref="E446:F446"/>
    <mergeCell ref="E451:F451"/>
    <mergeCell ref="E439:F439"/>
    <mergeCell ref="H441:I441"/>
    <mergeCell ref="E447:F447"/>
    <mergeCell ref="E448:F448"/>
    <mergeCell ref="E449:F449"/>
    <mergeCell ref="E450:F450"/>
    <mergeCell ref="E431:F431"/>
    <mergeCell ref="E432:F432"/>
    <mergeCell ref="E437:F437"/>
    <mergeCell ref="E438:F438"/>
    <mergeCell ref="E426:F426"/>
    <mergeCell ref="H428:I428"/>
    <mergeCell ref="E433:F433"/>
    <mergeCell ref="E434:F434"/>
    <mergeCell ref="E435:F435"/>
    <mergeCell ref="E436:F436"/>
    <mergeCell ref="E423:F423"/>
    <mergeCell ref="E424:F424"/>
    <mergeCell ref="E425:F425"/>
    <mergeCell ref="E417:F417"/>
    <mergeCell ref="E418:F418"/>
    <mergeCell ref="E419:F419"/>
    <mergeCell ref="E420:F420"/>
    <mergeCell ref="E421:F421"/>
    <mergeCell ref="E422:F422"/>
    <mergeCell ref="E405:F405"/>
    <mergeCell ref="E406:F406"/>
    <mergeCell ref="E407:F407"/>
    <mergeCell ref="E408:F408"/>
    <mergeCell ref="E404:F404"/>
    <mergeCell ref="H398:I398"/>
    <mergeCell ref="F401:G401"/>
    <mergeCell ref="F402:G402"/>
    <mergeCell ref="E403:F403"/>
    <mergeCell ref="E409:F409"/>
    <mergeCell ref="E410:F410"/>
    <mergeCell ref="E411:F411"/>
    <mergeCell ref="E412:F412"/>
    <mergeCell ref="H414:I414"/>
    <mergeCell ref="E389:F389"/>
    <mergeCell ref="E396:F396"/>
    <mergeCell ref="E381:F381"/>
    <mergeCell ref="E387:F387"/>
    <mergeCell ref="E388:F388"/>
    <mergeCell ref="H383:I383"/>
    <mergeCell ref="F386:G386"/>
    <mergeCell ref="H391:I391"/>
    <mergeCell ref="E394:F394"/>
    <mergeCell ref="E395:F395"/>
    <mergeCell ref="E378:F378"/>
    <mergeCell ref="E379:F379"/>
    <mergeCell ref="E380:F380"/>
    <mergeCell ref="E368:F368"/>
    <mergeCell ref="E369:F369"/>
    <mergeCell ref="E370:F370"/>
    <mergeCell ref="E371:F371"/>
    <mergeCell ref="E372:F372"/>
    <mergeCell ref="H374:I374"/>
    <mergeCell ref="E377:F377"/>
    <mergeCell ref="E360:F360"/>
    <mergeCell ref="E361:F361"/>
    <mergeCell ref="E367:F367"/>
    <mergeCell ref="E352:F352"/>
    <mergeCell ref="E358:F358"/>
    <mergeCell ref="E359:F359"/>
    <mergeCell ref="H354:I354"/>
    <mergeCell ref="E357:F357"/>
    <mergeCell ref="H363:I363"/>
    <mergeCell ref="E366:F366"/>
    <mergeCell ref="E347:F347"/>
    <mergeCell ref="E348:F348"/>
    <mergeCell ref="E349:F349"/>
    <mergeCell ref="E350:F350"/>
    <mergeCell ref="E351:F351"/>
    <mergeCell ref="E339:F339"/>
    <mergeCell ref="E340:F340"/>
    <mergeCell ref="H342:I342"/>
    <mergeCell ref="F345:G345"/>
    <mergeCell ref="E346:F346"/>
    <mergeCell ref="E334:F334"/>
    <mergeCell ref="E335:F335"/>
    <mergeCell ref="E336:F336"/>
    <mergeCell ref="E337:F337"/>
    <mergeCell ref="E338:F338"/>
    <mergeCell ref="E326:F326"/>
    <mergeCell ref="E332:F332"/>
    <mergeCell ref="E333:F333"/>
    <mergeCell ref="H328:I328"/>
    <mergeCell ref="E331:F331"/>
    <mergeCell ref="E321:F321"/>
    <mergeCell ref="E322:F322"/>
    <mergeCell ref="E323:F323"/>
    <mergeCell ref="E324:F324"/>
    <mergeCell ref="E325:F325"/>
    <mergeCell ref="E318:F318"/>
    <mergeCell ref="E319:F319"/>
    <mergeCell ref="E320:F320"/>
    <mergeCell ref="H314:I314"/>
    <mergeCell ref="E317:F317"/>
    <mergeCell ref="E308:F308"/>
    <mergeCell ref="E309:F309"/>
    <mergeCell ref="E310:F310"/>
    <mergeCell ref="E311:F311"/>
    <mergeCell ref="E312:F312"/>
    <mergeCell ref="E304:F304"/>
    <mergeCell ref="E305:F305"/>
    <mergeCell ref="E306:F306"/>
    <mergeCell ref="E307:F307"/>
    <mergeCell ref="E303:F303"/>
    <mergeCell ref="E296:F296"/>
    <mergeCell ref="F302:G302"/>
    <mergeCell ref="E284:F284"/>
    <mergeCell ref="E290:F290"/>
    <mergeCell ref="H286:I286"/>
    <mergeCell ref="E289:F289"/>
    <mergeCell ref="H292:I292"/>
    <mergeCell ref="E295:F295"/>
    <mergeCell ref="H298:I298"/>
    <mergeCell ref="F301:G301"/>
    <mergeCell ref="E277:F277"/>
    <mergeCell ref="E271:F271"/>
    <mergeCell ref="H266:I266"/>
    <mergeCell ref="F269:G269"/>
    <mergeCell ref="E270:F270"/>
    <mergeCell ref="H273:I273"/>
    <mergeCell ref="E276:F276"/>
    <mergeCell ref="H279:I279"/>
    <mergeCell ref="F282:G282"/>
    <mergeCell ref="E283:F283"/>
    <mergeCell ref="E258:F258"/>
    <mergeCell ref="E264:F264"/>
    <mergeCell ref="E251:F251"/>
    <mergeCell ref="H253:I253"/>
    <mergeCell ref="F256:G256"/>
    <mergeCell ref="E257:F257"/>
    <mergeCell ref="H260:I260"/>
    <mergeCell ref="E263:F263"/>
    <mergeCell ref="F243:G243"/>
    <mergeCell ref="E245:F245"/>
    <mergeCell ref="E231:F231"/>
    <mergeCell ref="E237:F237"/>
    <mergeCell ref="E224:F224"/>
    <mergeCell ref="F216:G216"/>
    <mergeCell ref="E218:F218"/>
    <mergeCell ref="H212:I212"/>
    <mergeCell ref="F215:G215"/>
    <mergeCell ref="E217:F217"/>
    <mergeCell ref="H220:I220"/>
    <mergeCell ref="E223:F223"/>
    <mergeCell ref="H226:I226"/>
    <mergeCell ref="E204:F204"/>
    <mergeCell ref="E210:F210"/>
    <mergeCell ref="E197:F197"/>
    <mergeCell ref="H199:I199"/>
    <mergeCell ref="F202:G202"/>
    <mergeCell ref="E203:F203"/>
    <mergeCell ref="H206:I206"/>
    <mergeCell ref="E209:F209"/>
    <mergeCell ref="E185:F185"/>
    <mergeCell ref="E191:F191"/>
    <mergeCell ref="F177:G177"/>
    <mergeCell ref="E179:F179"/>
    <mergeCell ref="E168:F168"/>
    <mergeCell ref="E169:F169"/>
    <mergeCell ref="E170:F170"/>
    <mergeCell ref="E171:F171"/>
    <mergeCell ref="E160:F160"/>
    <mergeCell ref="E161:F161"/>
    <mergeCell ref="E162:F162"/>
    <mergeCell ref="E167:F167"/>
    <mergeCell ref="E157:F157"/>
    <mergeCell ref="E158:F158"/>
    <mergeCell ref="E159:F159"/>
    <mergeCell ref="E147:F147"/>
    <mergeCell ref="E148:F148"/>
    <mergeCell ref="E149:F149"/>
    <mergeCell ref="E150:F150"/>
    <mergeCell ref="F155:G155"/>
    <mergeCell ref="E156:F156"/>
    <mergeCell ref="H164:I164"/>
    <mergeCell ref="E142:F142"/>
    <mergeCell ref="E143:F143"/>
    <mergeCell ref="E144:F144"/>
    <mergeCell ref="E145:F145"/>
    <mergeCell ref="E146:F146"/>
    <mergeCell ref="E134:F134"/>
    <mergeCell ref="E135:F135"/>
    <mergeCell ref="E136:F136"/>
    <mergeCell ref="E129:F129"/>
    <mergeCell ref="E130:F130"/>
    <mergeCell ref="E131:F131"/>
    <mergeCell ref="E132:F132"/>
    <mergeCell ref="E133:F133"/>
    <mergeCell ref="E121:F121"/>
    <mergeCell ref="E122:F122"/>
    <mergeCell ref="E123:F123"/>
    <mergeCell ref="E116:F116"/>
    <mergeCell ref="E117:F117"/>
    <mergeCell ref="E118:F118"/>
    <mergeCell ref="E119:F119"/>
    <mergeCell ref="E120:F120"/>
    <mergeCell ref="E108:F108"/>
    <mergeCell ref="F114:G114"/>
    <mergeCell ref="E100:F100"/>
    <mergeCell ref="E101:F101"/>
    <mergeCell ref="E102:F102"/>
    <mergeCell ref="E95:F95"/>
    <mergeCell ref="E96:F96"/>
    <mergeCell ref="E97:F97"/>
    <mergeCell ref="E98:F98"/>
    <mergeCell ref="E99:F99"/>
    <mergeCell ref="H104:I104"/>
    <mergeCell ref="E87:F87"/>
    <mergeCell ref="E88:F88"/>
    <mergeCell ref="E94:F94"/>
    <mergeCell ref="E82:F82"/>
    <mergeCell ref="E83:F83"/>
    <mergeCell ref="E84:F84"/>
    <mergeCell ref="E85:F85"/>
    <mergeCell ref="E86:F86"/>
    <mergeCell ref="H90:I90"/>
    <mergeCell ref="E93:F93"/>
    <mergeCell ref="E74:F74"/>
    <mergeCell ref="E80:F80"/>
    <mergeCell ref="E81:F81"/>
    <mergeCell ref="E69:F69"/>
    <mergeCell ref="E70:F70"/>
    <mergeCell ref="E71:F71"/>
    <mergeCell ref="E72:F72"/>
    <mergeCell ref="E73:F73"/>
    <mergeCell ref="H76:I76"/>
    <mergeCell ref="E79:F79"/>
    <mergeCell ref="E66:F66"/>
    <mergeCell ref="E67:F67"/>
    <mergeCell ref="E68:F68"/>
    <mergeCell ref="E56:F56"/>
    <mergeCell ref="E57:F57"/>
    <mergeCell ref="E58:F58"/>
    <mergeCell ref="E59:F59"/>
    <mergeCell ref="E60:F60"/>
    <mergeCell ref="I4:J4"/>
    <mergeCell ref="A7:G7"/>
    <mergeCell ref="A8:J8"/>
    <mergeCell ref="D4:F6"/>
    <mergeCell ref="E33:F33"/>
    <mergeCell ref="A1:H2"/>
    <mergeCell ref="E605:F605"/>
    <mergeCell ref="D606:E606"/>
    <mergeCell ref="D607:E607"/>
    <mergeCell ref="A599:G599"/>
    <mergeCell ref="A3:C6"/>
    <mergeCell ref="E602:F602"/>
    <mergeCell ref="B606:C606"/>
    <mergeCell ref="E36:F36"/>
    <mergeCell ref="E42:F42"/>
    <mergeCell ref="E48:F48"/>
    <mergeCell ref="E54:F54"/>
    <mergeCell ref="E55:F55"/>
    <mergeCell ref="E43:F43"/>
    <mergeCell ref="E44:F44"/>
    <mergeCell ref="E45:F45"/>
    <mergeCell ref="E46:F46"/>
    <mergeCell ref="E47:F47"/>
  </mergeCells>
  <pageMargins left="0.511811023622047" right="0.511811023622047" top="0.78740157480314998" bottom="0.78740157480314998" header="0.31496062992126" footer="0.31496062992126"/>
  <pageSetup paperSize="9" scale="44" fitToHeight="0" orientation="portrait" r:id="rId1"/>
  <headerFooter>
    <oddFooter>Página &amp;P de &amp;N</oddFooter>
  </headerFooter>
  <rowBreaks count="2" manualBreakCount="2">
    <brk id="139" max="9" man="1"/>
    <brk id="159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693FF-4EB1-4EEC-9639-5DE840F78094}">
  <dimension ref="A1:J601"/>
  <sheetViews>
    <sheetView view="pageBreakPreview" topLeftCell="A584" zoomScale="60" zoomScaleNormal="100" workbookViewId="0">
      <selection activeCell="O611" sqref="O611:O612"/>
    </sheetView>
  </sheetViews>
  <sheetFormatPr defaultRowHeight="14.25" x14ac:dyDescent="0.2"/>
  <cols>
    <col min="1" max="1" width="11" bestFit="1" customWidth="1"/>
    <col min="2" max="2" width="12.875" customWidth="1"/>
    <col min="4" max="4" width="65.25" customWidth="1"/>
    <col min="5" max="5" width="14.625" customWidth="1"/>
    <col min="6" max="6" width="15.25" customWidth="1"/>
    <col min="7" max="7" width="14.75" customWidth="1"/>
    <col min="8" max="8" width="19.25" bestFit="1" customWidth="1"/>
    <col min="9" max="9" width="19.875" customWidth="1"/>
    <col min="10" max="10" width="18.25" bestFit="1" customWidth="1"/>
  </cols>
  <sheetData>
    <row r="1" spans="1:10" s="25" customFormat="1" ht="21.75" customHeight="1" thickBot="1" x14ac:dyDescent="0.25">
      <c r="A1" s="301" t="s">
        <v>438</v>
      </c>
      <c r="B1" s="301"/>
      <c r="C1" s="301"/>
      <c r="D1" s="301"/>
      <c r="E1" s="301"/>
      <c r="F1" s="301"/>
      <c r="G1" s="301"/>
      <c r="H1" s="302"/>
      <c r="I1" s="30" t="s">
        <v>3</v>
      </c>
      <c r="J1" s="32" t="str">
        <f>DADOS!C2</f>
        <v>R05</v>
      </c>
    </row>
    <row r="2" spans="1:10" s="25" customFormat="1" ht="18.75" thickBot="1" x14ac:dyDescent="0.25">
      <c r="A2" s="262"/>
      <c r="B2" s="262"/>
      <c r="C2" s="262"/>
      <c r="D2" s="262"/>
      <c r="E2" s="262"/>
      <c r="F2" s="262"/>
      <c r="G2" s="262"/>
      <c r="H2" s="263"/>
      <c r="I2" s="31" t="s">
        <v>10</v>
      </c>
      <c r="J2" s="46">
        <f ca="1">DADOS!C4</f>
        <v>45040</v>
      </c>
    </row>
    <row r="3" spans="1:10" s="25" customFormat="1" ht="20.25" customHeight="1" x14ac:dyDescent="0.2">
      <c r="A3" s="268" t="s">
        <v>11</v>
      </c>
      <c r="B3" s="268"/>
      <c r="C3" s="265"/>
      <c r="D3" s="159" t="s">
        <v>12</v>
      </c>
      <c r="E3" s="214"/>
      <c r="F3" s="215"/>
      <c r="G3" s="90" t="s">
        <v>9</v>
      </c>
      <c r="H3" s="161"/>
      <c r="I3" s="90" t="s">
        <v>13</v>
      </c>
      <c r="J3" s="91"/>
    </row>
    <row r="4" spans="1:10" s="25" customFormat="1" ht="73.900000000000006" customHeight="1" thickBot="1" x14ac:dyDescent="0.25">
      <c r="A4" s="304"/>
      <c r="B4" s="304"/>
      <c r="C4" s="305"/>
      <c r="D4" s="314" t="str">
        <f>DADOS!C3</f>
        <v>MANUTENÇÃO E CONSERVAÇÃO DE LOUGRADOUROS PUBLICOS</v>
      </c>
      <c r="E4" s="315"/>
      <c r="F4" s="316"/>
      <c r="G4" s="162"/>
      <c r="H4" s="163"/>
      <c r="I4" s="298" t="str">
        <f>DADOS!C7</f>
        <v>SINAPI - 02/2023 - Minas Gerais
SICRO3 - 10/2022 - Minas Gerais
SETOP - 10/2022 - Minas Gerais
SUDECAP - 12/2022 - Minas Gerais</v>
      </c>
      <c r="J4" s="299"/>
    </row>
    <row r="5" spans="1:10" s="25" customFormat="1" ht="18" x14ac:dyDescent="0.2">
      <c r="A5" s="304"/>
      <c r="B5" s="304"/>
      <c r="C5" s="305"/>
      <c r="D5" s="314"/>
      <c r="E5" s="315"/>
      <c r="F5" s="316"/>
      <c r="G5" s="162"/>
      <c r="H5" s="163"/>
      <c r="I5" s="90" t="s">
        <v>14</v>
      </c>
      <c r="J5" s="28">
        <f>DADOS!C5</f>
        <v>0.33910000000000001</v>
      </c>
    </row>
    <row r="6" spans="1:10" s="25" customFormat="1" ht="18.75" thickBot="1" x14ac:dyDescent="0.25">
      <c r="A6" s="269"/>
      <c r="B6" s="269"/>
      <c r="C6" s="267"/>
      <c r="D6" s="270"/>
      <c r="E6" s="271"/>
      <c r="F6" s="272"/>
      <c r="G6" s="164"/>
      <c r="H6" s="165"/>
      <c r="I6" s="92" t="s">
        <v>15</v>
      </c>
      <c r="J6" s="29">
        <f>DADOS!C6</f>
        <v>0</v>
      </c>
    </row>
    <row r="7" spans="1:10" s="109" customFormat="1" ht="7.9" customHeight="1" x14ac:dyDescent="0.2">
      <c r="A7" s="276"/>
      <c r="B7" s="277"/>
      <c r="C7" s="277"/>
      <c r="D7" s="277"/>
      <c r="E7" s="277"/>
      <c r="F7" s="277"/>
      <c r="G7" s="277"/>
    </row>
    <row r="8" spans="1:10" s="25" customFormat="1" ht="27.6" customHeight="1" x14ac:dyDescent="0.2">
      <c r="A8" s="311" t="str">
        <f>A1&amp;" DE PROJETO EXECUTIVO - "&amp;D4</f>
        <v>PLANILHA ORÇAMENTÁRIA ANALÍTICA DE PROJETO EXECUTIVO - MANUTENÇÃO E CONSERVAÇÃO DE LOUGRADOUROS PUBLICOS</v>
      </c>
      <c r="B8" s="312"/>
      <c r="C8" s="312"/>
      <c r="D8" s="312"/>
      <c r="E8" s="312"/>
      <c r="F8" s="312"/>
      <c r="G8" s="312"/>
      <c r="H8" s="312"/>
      <c r="I8" s="312"/>
      <c r="J8" s="313"/>
    </row>
    <row r="9" spans="1:10" s="376" customFormat="1" ht="15.75" x14ac:dyDescent="0.2">
      <c r="A9" s="389" t="s">
        <v>34</v>
      </c>
      <c r="B9" s="389"/>
      <c r="C9" s="389"/>
      <c r="D9" s="389" t="s">
        <v>439</v>
      </c>
      <c r="E9" s="389"/>
      <c r="F9" s="390"/>
      <c r="G9" s="390"/>
      <c r="H9" s="391"/>
      <c r="I9" s="389"/>
      <c r="J9" s="392">
        <v>1120542.1200000001</v>
      </c>
    </row>
    <row r="10" spans="1:10" s="376" customFormat="1" ht="15.75" x14ac:dyDescent="0.2">
      <c r="A10" s="393" t="s">
        <v>267</v>
      </c>
      <c r="B10" s="394" t="s">
        <v>21</v>
      </c>
      <c r="C10" s="393" t="s">
        <v>22</v>
      </c>
      <c r="D10" s="393" t="s">
        <v>23</v>
      </c>
      <c r="E10" s="395" t="s">
        <v>515</v>
      </c>
      <c r="F10" s="395"/>
      <c r="G10" s="396" t="s">
        <v>287</v>
      </c>
      <c r="H10" s="394" t="s">
        <v>288</v>
      </c>
      <c r="I10" s="394" t="s">
        <v>289</v>
      </c>
      <c r="J10" s="394" t="s">
        <v>0</v>
      </c>
    </row>
    <row r="11" spans="1:10" s="376" customFormat="1" ht="30" x14ac:dyDescent="0.2">
      <c r="A11" s="374" t="s">
        <v>516</v>
      </c>
      <c r="B11" s="373" t="s">
        <v>485</v>
      </c>
      <c r="C11" s="374" t="s">
        <v>186</v>
      </c>
      <c r="D11" s="374" t="s">
        <v>486</v>
      </c>
      <c r="E11" s="397" t="s">
        <v>487</v>
      </c>
      <c r="F11" s="397"/>
      <c r="G11" s="375" t="s">
        <v>47</v>
      </c>
      <c r="H11" s="398">
        <v>1</v>
      </c>
      <c r="I11" s="384">
        <v>19811.82</v>
      </c>
      <c r="J11" s="384">
        <v>19811.82</v>
      </c>
    </row>
    <row r="12" spans="1:10" s="376" customFormat="1" ht="30" x14ac:dyDescent="0.2">
      <c r="A12" s="399" t="s">
        <v>517</v>
      </c>
      <c r="B12" s="400" t="s">
        <v>518</v>
      </c>
      <c r="C12" s="399" t="s">
        <v>36</v>
      </c>
      <c r="D12" s="399" t="s">
        <v>519</v>
      </c>
      <c r="E12" s="401" t="s">
        <v>181</v>
      </c>
      <c r="F12" s="401"/>
      <c r="G12" s="402" t="s">
        <v>48</v>
      </c>
      <c r="H12" s="403">
        <v>1</v>
      </c>
      <c r="I12" s="404">
        <v>19811.82</v>
      </c>
      <c r="J12" s="404">
        <v>19811.82</v>
      </c>
    </row>
    <row r="13" spans="1:10" s="376" customFormat="1" ht="15" x14ac:dyDescent="0.2">
      <c r="A13" s="405"/>
      <c r="B13" s="405"/>
      <c r="C13" s="405"/>
      <c r="D13" s="405"/>
      <c r="E13" s="405" t="s">
        <v>520</v>
      </c>
      <c r="F13" s="406">
        <v>19447.38</v>
      </c>
      <c r="G13" s="405" t="s">
        <v>521</v>
      </c>
      <c r="H13" s="406">
        <v>0</v>
      </c>
      <c r="I13" s="405" t="s">
        <v>522</v>
      </c>
      <c r="J13" s="406">
        <v>19447.38</v>
      </c>
    </row>
    <row r="14" spans="1:10" s="376" customFormat="1" ht="30" x14ac:dyDescent="0.2">
      <c r="A14" s="405"/>
      <c r="B14" s="405"/>
      <c r="C14" s="405"/>
      <c r="D14" s="405"/>
      <c r="E14" s="405" t="s">
        <v>523</v>
      </c>
      <c r="F14" s="406">
        <v>6718.18</v>
      </c>
      <c r="G14" s="405"/>
      <c r="H14" s="407" t="s">
        <v>524</v>
      </c>
      <c r="I14" s="407"/>
      <c r="J14" s="406">
        <v>26530</v>
      </c>
    </row>
    <row r="15" spans="1:10" s="376" customFormat="1" ht="16.5" thickBot="1" x14ac:dyDescent="0.25">
      <c r="A15" s="383"/>
      <c r="B15" s="383"/>
      <c r="C15" s="383"/>
      <c r="D15" s="383"/>
      <c r="E15" s="383"/>
      <c r="F15" s="383"/>
      <c r="G15" s="383" t="s">
        <v>525</v>
      </c>
      <c r="H15" s="408">
        <v>12</v>
      </c>
      <c r="I15" s="383" t="s">
        <v>526</v>
      </c>
      <c r="J15" s="409">
        <v>318360</v>
      </c>
    </row>
    <row r="16" spans="1:10" s="376" customFormat="1" ht="15.75" thickTop="1" x14ac:dyDescent="0.2">
      <c r="A16" s="410"/>
      <c r="B16" s="410"/>
      <c r="C16" s="410"/>
      <c r="D16" s="410"/>
      <c r="E16" s="410"/>
      <c r="F16" s="410"/>
      <c r="G16" s="410"/>
      <c r="H16" s="410"/>
      <c r="I16" s="410"/>
      <c r="J16" s="410"/>
    </row>
    <row r="17" spans="1:10" s="376" customFormat="1" ht="15.75" x14ac:dyDescent="0.2">
      <c r="A17" s="393" t="s">
        <v>507</v>
      </c>
      <c r="B17" s="394" t="s">
        <v>21</v>
      </c>
      <c r="C17" s="393" t="s">
        <v>22</v>
      </c>
      <c r="D17" s="393" t="s">
        <v>23</v>
      </c>
      <c r="E17" s="395" t="s">
        <v>515</v>
      </c>
      <c r="F17" s="395"/>
      <c r="G17" s="396" t="s">
        <v>287</v>
      </c>
      <c r="H17" s="394" t="s">
        <v>288</v>
      </c>
      <c r="I17" s="394" t="s">
        <v>289</v>
      </c>
      <c r="J17" s="394" t="s">
        <v>0</v>
      </c>
    </row>
    <row r="18" spans="1:10" s="376" customFormat="1" ht="30" x14ac:dyDescent="0.2">
      <c r="A18" s="374" t="s">
        <v>516</v>
      </c>
      <c r="B18" s="373" t="s">
        <v>492</v>
      </c>
      <c r="C18" s="374" t="s">
        <v>36</v>
      </c>
      <c r="D18" s="374" t="s">
        <v>493</v>
      </c>
      <c r="E18" s="397" t="s">
        <v>181</v>
      </c>
      <c r="F18" s="397"/>
      <c r="G18" s="375" t="s">
        <v>48</v>
      </c>
      <c r="H18" s="398">
        <v>1</v>
      </c>
      <c r="I18" s="384">
        <v>6684.5</v>
      </c>
      <c r="J18" s="384">
        <v>6684.5</v>
      </c>
    </row>
    <row r="19" spans="1:10" s="376" customFormat="1" ht="30" x14ac:dyDescent="0.2">
      <c r="A19" s="399" t="s">
        <v>517</v>
      </c>
      <c r="B19" s="400" t="s">
        <v>527</v>
      </c>
      <c r="C19" s="399" t="s">
        <v>36</v>
      </c>
      <c r="D19" s="399" t="s">
        <v>528</v>
      </c>
      <c r="E19" s="401" t="s">
        <v>181</v>
      </c>
      <c r="F19" s="401"/>
      <c r="G19" s="402" t="s">
        <v>48</v>
      </c>
      <c r="H19" s="403">
        <v>1</v>
      </c>
      <c r="I19" s="404">
        <v>88.27</v>
      </c>
      <c r="J19" s="404">
        <v>88.27</v>
      </c>
    </row>
    <row r="20" spans="1:10" s="376" customFormat="1" ht="15" x14ac:dyDescent="0.2">
      <c r="A20" s="411" t="s">
        <v>529</v>
      </c>
      <c r="B20" s="412" t="s">
        <v>290</v>
      </c>
      <c r="C20" s="411" t="s">
        <v>36</v>
      </c>
      <c r="D20" s="411" t="s">
        <v>291</v>
      </c>
      <c r="E20" s="413" t="s">
        <v>185</v>
      </c>
      <c r="F20" s="413"/>
      <c r="G20" s="414" t="s">
        <v>48</v>
      </c>
      <c r="H20" s="415">
        <v>1</v>
      </c>
      <c r="I20" s="416">
        <v>215.56</v>
      </c>
      <c r="J20" s="416">
        <v>215.56</v>
      </c>
    </row>
    <row r="21" spans="1:10" s="376" customFormat="1" ht="15" x14ac:dyDescent="0.2">
      <c r="A21" s="411" t="s">
        <v>529</v>
      </c>
      <c r="B21" s="412" t="s">
        <v>292</v>
      </c>
      <c r="C21" s="411" t="s">
        <v>36</v>
      </c>
      <c r="D21" s="411" t="s">
        <v>293</v>
      </c>
      <c r="E21" s="413" t="s">
        <v>185</v>
      </c>
      <c r="F21" s="413"/>
      <c r="G21" s="414" t="s">
        <v>48</v>
      </c>
      <c r="H21" s="415">
        <v>1</v>
      </c>
      <c r="I21" s="416">
        <v>12.89</v>
      </c>
      <c r="J21" s="416">
        <v>12.89</v>
      </c>
    </row>
    <row r="22" spans="1:10" s="376" customFormat="1" ht="15" x14ac:dyDescent="0.2">
      <c r="A22" s="411" t="s">
        <v>529</v>
      </c>
      <c r="B22" s="412" t="s">
        <v>530</v>
      </c>
      <c r="C22" s="411" t="s">
        <v>36</v>
      </c>
      <c r="D22" s="411" t="s">
        <v>531</v>
      </c>
      <c r="E22" s="413" t="s">
        <v>532</v>
      </c>
      <c r="F22" s="413"/>
      <c r="G22" s="414" t="s">
        <v>48</v>
      </c>
      <c r="H22" s="415">
        <v>1</v>
      </c>
      <c r="I22" s="416">
        <v>6216.49</v>
      </c>
      <c r="J22" s="416">
        <v>6216.49</v>
      </c>
    </row>
    <row r="23" spans="1:10" s="376" customFormat="1" ht="30" x14ac:dyDescent="0.2">
      <c r="A23" s="411" t="s">
        <v>529</v>
      </c>
      <c r="B23" s="412" t="s">
        <v>533</v>
      </c>
      <c r="C23" s="411" t="s">
        <v>36</v>
      </c>
      <c r="D23" s="411" t="s">
        <v>534</v>
      </c>
      <c r="E23" s="413" t="s">
        <v>535</v>
      </c>
      <c r="F23" s="413"/>
      <c r="G23" s="414" t="s">
        <v>48</v>
      </c>
      <c r="H23" s="415">
        <v>1</v>
      </c>
      <c r="I23" s="416">
        <v>10.6</v>
      </c>
      <c r="J23" s="416">
        <v>10.6</v>
      </c>
    </row>
    <row r="24" spans="1:10" s="376" customFormat="1" ht="30" x14ac:dyDescent="0.2">
      <c r="A24" s="411" t="s">
        <v>529</v>
      </c>
      <c r="B24" s="412" t="s">
        <v>536</v>
      </c>
      <c r="C24" s="411" t="s">
        <v>36</v>
      </c>
      <c r="D24" s="411" t="s">
        <v>537</v>
      </c>
      <c r="E24" s="413" t="s">
        <v>535</v>
      </c>
      <c r="F24" s="413"/>
      <c r="G24" s="414" t="s">
        <v>48</v>
      </c>
      <c r="H24" s="415">
        <v>1</v>
      </c>
      <c r="I24" s="416">
        <v>140.69</v>
      </c>
      <c r="J24" s="416">
        <v>140.69</v>
      </c>
    </row>
    <row r="25" spans="1:10" s="376" customFormat="1" ht="15" x14ac:dyDescent="0.2">
      <c r="A25" s="405"/>
      <c r="B25" s="405"/>
      <c r="C25" s="405"/>
      <c r="D25" s="405"/>
      <c r="E25" s="405" t="s">
        <v>520</v>
      </c>
      <c r="F25" s="406">
        <v>6304.76</v>
      </c>
      <c r="G25" s="405" t="s">
        <v>521</v>
      </c>
      <c r="H25" s="406">
        <v>0</v>
      </c>
      <c r="I25" s="405" t="s">
        <v>522</v>
      </c>
      <c r="J25" s="406">
        <v>6304.76</v>
      </c>
    </row>
    <row r="26" spans="1:10" s="376" customFormat="1" ht="30" x14ac:dyDescent="0.2">
      <c r="A26" s="405"/>
      <c r="B26" s="405"/>
      <c r="C26" s="405"/>
      <c r="D26" s="405"/>
      <c r="E26" s="405" t="s">
        <v>523</v>
      </c>
      <c r="F26" s="406">
        <v>2266.71</v>
      </c>
      <c r="G26" s="405"/>
      <c r="H26" s="407" t="s">
        <v>524</v>
      </c>
      <c r="I26" s="407"/>
      <c r="J26" s="406">
        <v>8951.2099999999991</v>
      </c>
    </row>
    <row r="27" spans="1:10" s="376" customFormat="1" ht="16.5" thickBot="1" x14ac:dyDescent="0.25">
      <c r="A27" s="383"/>
      <c r="B27" s="383"/>
      <c r="C27" s="383"/>
      <c r="D27" s="383"/>
      <c r="E27" s="383"/>
      <c r="F27" s="383"/>
      <c r="G27" s="383" t="s">
        <v>525</v>
      </c>
      <c r="H27" s="408">
        <v>12</v>
      </c>
      <c r="I27" s="383" t="s">
        <v>526</v>
      </c>
      <c r="J27" s="409">
        <v>107414.52</v>
      </c>
    </row>
    <row r="28" spans="1:10" s="376" customFormat="1" ht="15.75" thickTop="1" x14ac:dyDescent="0.2">
      <c r="A28" s="410"/>
      <c r="B28" s="410"/>
      <c r="C28" s="410"/>
      <c r="D28" s="410"/>
      <c r="E28" s="410"/>
      <c r="F28" s="410"/>
      <c r="G28" s="410"/>
      <c r="H28" s="410"/>
      <c r="I28" s="410"/>
      <c r="J28" s="410"/>
    </row>
    <row r="29" spans="1:10" s="376" customFormat="1" ht="15.75" x14ac:dyDescent="0.2">
      <c r="A29" s="393" t="s">
        <v>508</v>
      </c>
      <c r="B29" s="394" t="s">
        <v>21</v>
      </c>
      <c r="C29" s="393" t="s">
        <v>22</v>
      </c>
      <c r="D29" s="393" t="s">
        <v>23</v>
      </c>
      <c r="E29" s="395" t="s">
        <v>515</v>
      </c>
      <c r="F29" s="395"/>
      <c r="G29" s="396" t="s">
        <v>287</v>
      </c>
      <c r="H29" s="394" t="s">
        <v>288</v>
      </c>
      <c r="I29" s="394" t="s">
        <v>289</v>
      </c>
      <c r="J29" s="394" t="s">
        <v>0</v>
      </c>
    </row>
    <row r="30" spans="1:10" s="376" customFormat="1" ht="30" x14ac:dyDescent="0.2">
      <c r="A30" s="374" t="s">
        <v>516</v>
      </c>
      <c r="B30" s="373" t="s">
        <v>502</v>
      </c>
      <c r="C30" s="374" t="s">
        <v>186</v>
      </c>
      <c r="D30" s="374" t="s">
        <v>445</v>
      </c>
      <c r="E30" s="397" t="s">
        <v>181</v>
      </c>
      <c r="F30" s="397"/>
      <c r="G30" s="375" t="s">
        <v>48</v>
      </c>
      <c r="H30" s="398">
        <v>1</v>
      </c>
      <c r="I30" s="384">
        <v>3254.59</v>
      </c>
      <c r="J30" s="384">
        <v>3254.59</v>
      </c>
    </row>
    <row r="31" spans="1:10" s="376" customFormat="1" ht="30" x14ac:dyDescent="0.2">
      <c r="A31" s="399" t="s">
        <v>517</v>
      </c>
      <c r="B31" s="400" t="s">
        <v>538</v>
      </c>
      <c r="C31" s="399" t="s">
        <v>36</v>
      </c>
      <c r="D31" s="399" t="s">
        <v>539</v>
      </c>
      <c r="E31" s="401" t="s">
        <v>181</v>
      </c>
      <c r="F31" s="401"/>
      <c r="G31" s="402" t="s">
        <v>48</v>
      </c>
      <c r="H31" s="403">
        <v>1</v>
      </c>
      <c r="I31" s="404">
        <v>11.51</v>
      </c>
      <c r="J31" s="404">
        <v>11.51</v>
      </c>
    </row>
    <row r="32" spans="1:10" s="376" customFormat="1" ht="15" x14ac:dyDescent="0.2">
      <c r="A32" s="411" t="s">
        <v>529</v>
      </c>
      <c r="B32" s="412" t="s">
        <v>290</v>
      </c>
      <c r="C32" s="411" t="s">
        <v>36</v>
      </c>
      <c r="D32" s="411" t="s">
        <v>291</v>
      </c>
      <c r="E32" s="413" t="s">
        <v>185</v>
      </c>
      <c r="F32" s="413"/>
      <c r="G32" s="414" t="s">
        <v>48</v>
      </c>
      <c r="H32" s="415">
        <v>1</v>
      </c>
      <c r="I32" s="416">
        <v>215.56</v>
      </c>
      <c r="J32" s="416">
        <v>215.56</v>
      </c>
    </row>
    <row r="33" spans="1:10" s="376" customFormat="1" ht="15" x14ac:dyDescent="0.2">
      <c r="A33" s="411" t="s">
        <v>529</v>
      </c>
      <c r="B33" s="412" t="s">
        <v>292</v>
      </c>
      <c r="C33" s="411" t="s">
        <v>36</v>
      </c>
      <c r="D33" s="411" t="s">
        <v>293</v>
      </c>
      <c r="E33" s="413" t="s">
        <v>185</v>
      </c>
      <c r="F33" s="413"/>
      <c r="G33" s="414" t="s">
        <v>48</v>
      </c>
      <c r="H33" s="415">
        <v>1</v>
      </c>
      <c r="I33" s="416">
        <v>12.89</v>
      </c>
      <c r="J33" s="416">
        <v>12.89</v>
      </c>
    </row>
    <row r="34" spans="1:10" s="376" customFormat="1" ht="15" x14ac:dyDescent="0.2">
      <c r="A34" s="411" t="s">
        <v>529</v>
      </c>
      <c r="B34" s="412" t="s">
        <v>540</v>
      </c>
      <c r="C34" s="411" t="s">
        <v>36</v>
      </c>
      <c r="D34" s="411" t="s">
        <v>541</v>
      </c>
      <c r="E34" s="413" t="s">
        <v>532</v>
      </c>
      <c r="F34" s="413"/>
      <c r="G34" s="414" t="s">
        <v>48</v>
      </c>
      <c r="H34" s="415">
        <v>1</v>
      </c>
      <c r="I34" s="416">
        <v>2863.34</v>
      </c>
      <c r="J34" s="416">
        <v>2863.34</v>
      </c>
    </row>
    <row r="35" spans="1:10" s="376" customFormat="1" ht="30" x14ac:dyDescent="0.2">
      <c r="A35" s="411" t="s">
        <v>529</v>
      </c>
      <c r="B35" s="412" t="s">
        <v>533</v>
      </c>
      <c r="C35" s="411" t="s">
        <v>36</v>
      </c>
      <c r="D35" s="411" t="s">
        <v>534</v>
      </c>
      <c r="E35" s="413" t="s">
        <v>535</v>
      </c>
      <c r="F35" s="413"/>
      <c r="G35" s="414" t="s">
        <v>48</v>
      </c>
      <c r="H35" s="415">
        <v>1</v>
      </c>
      <c r="I35" s="416">
        <v>10.6</v>
      </c>
      <c r="J35" s="416">
        <v>10.6</v>
      </c>
    </row>
    <row r="36" spans="1:10" s="376" customFormat="1" ht="30" x14ac:dyDescent="0.2">
      <c r="A36" s="411" t="s">
        <v>529</v>
      </c>
      <c r="B36" s="412" t="s">
        <v>536</v>
      </c>
      <c r="C36" s="411" t="s">
        <v>36</v>
      </c>
      <c r="D36" s="411" t="s">
        <v>537</v>
      </c>
      <c r="E36" s="413" t="s">
        <v>535</v>
      </c>
      <c r="F36" s="413"/>
      <c r="G36" s="414" t="s">
        <v>48</v>
      </c>
      <c r="H36" s="415">
        <v>1</v>
      </c>
      <c r="I36" s="416">
        <v>140.69</v>
      </c>
      <c r="J36" s="416">
        <v>140.69</v>
      </c>
    </row>
    <row r="37" spans="1:10" s="376" customFormat="1" ht="15" x14ac:dyDescent="0.2">
      <c r="A37" s="405"/>
      <c r="B37" s="405"/>
      <c r="C37" s="405"/>
      <c r="D37" s="405"/>
      <c r="E37" s="405" t="s">
        <v>520</v>
      </c>
      <c r="F37" s="406">
        <v>2874.85</v>
      </c>
      <c r="G37" s="405" t="s">
        <v>521</v>
      </c>
      <c r="H37" s="406">
        <v>0</v>
      </c>
      <c r="I37" s="405" t="s">
        <v>522</v>
      </c>
      <c r="J37" s="406">
        <v>2874.85</v>
      </c>
    </row>
    <row r="38" spans="1:10" s="376" customFormat="1" ht="30" x14ac:dyDescent="0.2">
      <c r="A38" s="405"/>
      <c r="B38" s="405"/>
      <c r="C38" s="405"/>
      <c r="D38" s="405"/>
      <c r="E38" s="405" t="s">
        <v>523</v>
      </c>
      <c r="F38" s="406">
        <v>1103.6300000000001</v>
      </c>
      <c r="G38" s="405"/>
      <c r="H38" s="407" t="s">
        <v>524</v>
      </c>
      <c r="I38" s="407"/>
      <c r="J38" s="406">
        <v>4358.22</v>
      </c>
    </row>
    <row r="39" spans="1:10" s="376" customFormat="1" ht="16.5" thickBot="1" x14ac:dyDescent="0.25">
      <c r="A39" s="383"/>
      <c r="B39" s="383"/>
      <c r="C39" s="383"/>
      <c r="D39" s="383"/>
      <c r="E39" s="383"/>
      <c r="F39" s="383"/>
      <c r="G39" s="383" t="s">
        <v>525</v>
      </c>
      <c r="H39" s="408">
        <v>12</v>
      </c>
      <c r="I39" s="383" t="s">
        <v>526</v>
      </c>
      <c r="J39" s="409">
        <v>52298.64</v>
      </c>
    </row>
    <row r="40" spans="1:10" s="376" customFormat="1" ht="15.75" thickTop="1" x14ac:dyDescent="0.2">
      <c r="A40" s="410"/>
      <c r="B40" s="410"/>
      <c r="C40" s="410"/>
      <c r="D40" s="410"/>
      <c r="E40" s="410"/>
      <c r="F40" s="410"/>
      <c r="G40" s="410"/>
      <c r="H40" s="410"/>
      <c r="I40" s="410"/>
      <c r="J40" s="410"/>
    </row>
    <row r="41" spans="1:10" s="376" customFormat="1" ht="15.75" x14ac:dyDescent="0.2">
      <c r="A41" s="393" t="s">
        <v>509</v>
      </c>
      <c r="B41" s="394" t="s">
        <v>21</v>
      </c>
      <c r="C41" s="393" t="s">
        <v>22</v>
      </c>
      <c r="D41" s="393" t="s">
        <v>23</v>
      </c>
      <c r="E41" s="395" t="s">
        <v>515</v>
      </c>
      <c r="F41" s="395"/>
      <c r="G41" s="396" t="s">
        <v>287</v>
      </c>
      <c r="H41" s="394" t="s">
        <v>288</v>
      </c>
      <c r="I41" s="394" t="s">
        <v>289</v>
      </c>
      <c r="J41" s="394" t="s">
        <v>0</v>
      </c>
    </row>
    <row r="42" spans="1:10" s="376" customFormat="1" ht="30" x14ac:dyDescent="0.2">
      <c r="A42" s="374" t="s">
        <v>516</v>
      </c>
      <c r="B42" s="373" t="s">
        <v>494</v>
      </c>
      <c r="C42" s="374" t="s">
        <v>186</v>
      </c>
      <c r="D42" s="374" t="s">
        <v>442</v>
      </c>
      <c r="E42" s="397" t="s">
        <v>181</v>
      </c>
      <c r="F42" s="397"/>
      <c r="G42" s="375" t="s">
        <v>48</v>
      </c>
      <c r="H42" s="398">
        <v>1</v>
      </c>
      <c r="I42" s="384">
        <v>6314.15</v>
      </c>
      <c r="J42" s="384">
        <v>6314.15</v>
      </c>
    </row>
    <row r="43" spans="1:10" s="376" customFormat="1" ht="30" x14ac:dyDescent="0.2">
      <c r="A43" s="399" t="s">
        <v>517</v>
      </c>
      <c r="B43" s="400" t="s">
        <v>542</v>
      </c>
      <c r="C43" s="399" t="s">
        <v>36</v>
      </c>
      <c r="D43" s="399" t="s">
        <v>543</v>
      </c>
      <c r="E43" s="401" t="s">
        <v>181</v>
      </c>
      <c r="F43" s="401"/>
      <c r="G43" s="402" t="s">
        <v>48</v>
      </c>
      <c r="H43" s="403">
        <v>1</v>
      </c>
      <c r="I43" s="404">
        <v>38.83</v>
      </c>
      <c r="J43" s="404">
        <v>38.83</v>
      </c>
    </row>
    <row r="44" spans="1:10" s="376" customFormat="1" ht="15" x14ac:dyDescent="0.2">
      <c r="A44" s="411" t="s">
        <v>529</v>
      </c>
      <c r="B44" s="412" t="s">
        <v>290</v>
      </c>
      <c r="C44" s="411" t="s">
        <v>36</v>
      </c>
      <c r="D44" s="411" t="s">
        <v>291</v>
      </c>
      <c r="E44" s="413" t="s">
        <v>185</v>
      </c>
      <c r="F44" s="413"/>
      <c r="G44" s="414" t="s">
        <v>48</v>
      </c>
      <c r="H44" s="415">
        <v>1</v>
      </c>
      <c r="I44" s="416">
        <v>215.56</v>
      </c>
      <c r="J44" s="416">
        <v>215.56</v>
      </c>
    </row>
    <row r="45" spans="1:10" s="376" customFormat="1" ht="15" x14ac:dyDescent="0.2">
      <c r="A45" s="411" t="s">
        <v>529</v>
      </c>
      <c r="B45" s="412" t="s">
        <v>292</v>
      </c>
      <c r="C45" s="411" t="s">
        <v>36</v>
      </c>
      <c r="D45" s="411" t="s">
        <v>293</v>
      </c>
      <c r="E45" s="413" t="s">
        <v>185</v>
      </c>
      <c r="F45" s="413"/>
      <c r="G45" s="414" t="s">
        <v>48</v>
      </c>
      <c r="H45" s="415">
        <v>1</v>
      </c>
      <c r="I45" s="416">
        <v>12.89</v>
      </c>
      <c r="J45" s="416">
        <v>12.89</v>
      </c>
    </row>
    <row r="46" spans="1:10" s="376" customFormat="1" ht="30" x14ac:dyDescent="0.2">
      <c r="A46" s="411" t="s">
        <v>529</v>
      </c>
      <c r="B46" s="412" t="s">
        <v>544</v>
      </c>
      <c r="C46" s="411" t="s">
        <v>36</v>
      </c>
      <c r="D46" s="411" t="s">
        <v>545</v>
      </c>
      <c r="E46" s="413" t="s">
        <v>532</v>
      </c>
      <c r="F46" s="413"/>
      <c r="G46" s="414" t="s">
        <v>48</v>
      </c>
      <c r="H46" s="415">
        <v>1</v>
      </c>
      <c r="I46" s="416">
        <v>5910.88</v>
      </c>
      <c r="J46" s="416">
        <v>5910.88</v>
      </c>
    </row>
    <row r="47" spans="1:10" s="376" customFormat="1" ht="30" x14ac:dyDescent="0.2">
      <c r="A47" s="411" t="s">
        <v>529</v>
      </c>
      <c r="B47" s="412" t="s">
        <v>546</v>
      </c>
      <c r="C47" s="411" t="s">
        <v>36</v>
      </c>
      <c r="D47" s="411" t="s">
        <v>547</v>
      </c>
      <c r="E47" s="413" t="s">
        <v>535</v>
      </c>
      <c r="F47" s="413"/>
      <c r="G47" s="414" t="s">
        <v>48</v>
      </c>
      <c r="H47" s="415">
        <v>1</v>
      </c>
      <c r="I47" s="416">
        <v>2.54</v>
      </c>
      <c r="J47" s="416">
        <v>2.54</v>
      </c>
    </row>
    <row r="48" spans="1:10" s="376" customFormat="1" ht="30" x14ac:dyDescent="0.2">
      <c r="A48" s="411" t="s">
        <v>529</v>
      </c>
      <c r="B48" s="412" t="s">
        <v>548</v>
      </c>
      <c r="C48" s="411" t="s">
        <v>36</v>
      </c>
      <c r="D48" s="411" t="s">
        <v>549</v>
      </c>
      <c r="E48" s="413" t="s">
        <v>535</v>
      </c>
      <c r="F48" s="413"/>
      <c r="G48" s="414" t="s">
        <v>48</v>
      </c>
      <c r="H48" s="415">
        <v>1</v>
      </c>
      <c r="I48" s="416">
        <v>133.44999999999999</v>
      </c>
      <c r="J48" s="416">
        <v>133.44999999999999</v>
      </c>
    </row>
    <row r="49" spans="1:10" s="376" customFormat="1" ht="15" x14ac:dyDescent="0.2">
      <c r="A49" s="405"/>
      <c r="B49" s="405"/>
      <c r="C49" s="405"/>
      <c r="D49" s="405"/>
      <c r="E49" s="405" t="s">
        <v>520</v>
      </c>
      <c r="F49" s="406">
        <v>5949.71</v>
      </c>
      <c r="G49" s="405" t="s">
        <v>521</v>
      </c>
      <c r="H49" s="406">
        <v>0</v>
      </c>
      <c r="I49" s="405" t="s">
        <v>522</v>
      </c>
      <c r="J49" s="406">
        <v>5949.71</v>
      </c>
    </row>
    <row r="50" spans="1:10" s="376" customFormat="1" ht="30" x14ac:dyDescent="0.2">
      <c r="A50" s="405"/>
      <c r="B50" s="405"/>
      <c r="C50" s="405"/>
      <c r="D50" s="405"/>
      <c r="E50" s="405" t="s">
        <v>523</v>
      </c>
      <c r="F50" s="406">
        <v>2141.12</v>
      </c>
      <c r="G50" s="405"/>
      <c r="H50" s="407" t="s">
        <v>524</v>
      </c>
      <c r="I50" s="407"/>
      <c r="J50" s="406">
        <v>8455.27</v>
      </c>
    </row>
    <row r="51" spans="1:10" s="376" customFormat="1" ht="16.5" thickBot="1" x14ac:dyDescent="0.25">
      <c r="A51" s="383"/>
      <c r="B51" s="383"/>
      <c r="C51" s="383"/>
      <c r="D51" s="383"/>
      <c r="E51" s="383"/>
      <c r="F51" s="383"/>
      <c r="G51" s="383" t="s">
        <v>525</v>
      </c>
      <c r="H51" s="408">
        <v>12</v>
      </c>
      <c r="I51" s="383" t="s">
        <v>526</v>
      </c>
      <c r="J51" s="409">
        <v>101463.24</v>
      </c>
    </row>
    <row r="52" spans="1:10" s="376" customFormat="1" ht="15.75" thickTop="1" x14ac:dyDescent="0.2">
      <c r="A52" s="410"/>
      <c r="B52" s="410"/>
      <c r="C52" s="410"/>
      <c r="D52" s="410"/>
      <c r="E52" s="410"/>
      <c r="F52" s="410"/>
      <c r="G52" s="410"/>
      <c r="H52" s="410"/>
      <c r="I52" s="410"/>
      <c r="J52" s="410"/>
    </row>
    <row r="53" spans="1:10" s="376" customFormat="1" ht="15.75" x14ac:dyDescent="0.2">
      <c r="A53" s="393" t="s">
        <v>510</v>
      </c>
      <c r="B53" s="394" t="s">
        <v>21</v>
      </c>
      <c r="C53" s="393" t="s">
        <v>22</v>
      </c>
      <c r="D53" s="393" t="s">
        <v>23</v>
      </c>
      <c r="E53" s="395" t="s">
        <v>515</v>
      </c>
      <c r="F53" s="395"/>
      <c r="G53" s="396" t="s">
        <v>287</v>
      </c>
      <c r="H53" s="394" t="s">
        <v>288</v>
      </c>
      <c r="I53" s="394" t="s">
        <v>289</v>
      </c>
      <c r="J53" s="394" t="s">
        <v>0</v>
      </c>
    </row>
    <row r="54" spans="1:10" s="376" customFormat="1" ht="30" x14ac:dyDescent="0.2">
      <c r="A54" s="374" t="s">
        <v>516</v>
      </c>
      <c r="B54" s="373" t="s">
        <v>500</v>
      </c>
      <c r="C54" s="374" t="s">
        <v>186</v>
      </c>
      <c r="D54" s="374" t="s">
        <v>440</v>
      </c>
      <c r="E54" s="397" t="s">
        <v>181</v>
      </c>
      <c r="F54" s="397"/>
      <c r="G54" s="375" t="s">
        <v>48</v>
      </c>
      <c r="H54" s="398">
        <v>1</v>
      </c>
      <c r="I54" s="384">
        <v>3523.02</v>
      </c>
      <c r="J54" s="384">
        <v>3523.02</v>
      </c>
    </row>
    <row r="55" spans="1:10" s="376" customFormat="1" ht="30" x14ac:dyDescent="0.2">
      <c r="A55" s="399" t="s">
        <v>517</v>
      </c>
      <c r="B55" s="400" t="s">
        <v>550</v>
      </c>
      <c r="C55" s="399" t="s">
        <v>36</v>
      </c>
      <c r="D55" s="399" t="s">
        <v>551</v>
      </c>
      <c r="E55" s="401" t="s">
        <v>181</v>
      </c>
      <c r="F55" s="401"/>
      <c r="G55" s="402" t="s">
        <v>48</v>
      </c>
      <c r="H55" s="403">
        <v>1</v>
      </c>
      <c r="I55" s="404">
        <v>12.58</v>
      </c>
      <c r="J55" s="404">
        <v>12.58</v>
      </c>
    </row>
    <row r="56" spans="1:10" s="376" customFormat="1" ht="15" x14ac:dyDescent="0.2">
      <c r="A56" s="411" t="s">
        <v>529</v>
      </c>
      <c r="B56" s="412" t="s">
        <v>552</v>
      </c>
      <c r="C56" s="411" t="s">
        <v>36</v>
      </c>
      <c r="D56" s="411" t="s">
        <v>553</v>
      </c>
      <c r="E56" s="413" t="s">
        <v>532</v>
      </c>
      <c r="F56" s="413"/>
      <c r="G56" s="414" t="s">
        <v>48</v>
      </c>
      <c r="H56" s="415">
        <v>1</v>
      </c>
      <c r="I56" s="416">
        <v>3130.7</v>
      </c>
      <c r="J56" s="416">
        <v>3130.7</v>
      </c>
    </row>
    <row r="57" spans="1:10" s="376" customFormat="1" ht="15" x14ac:dyDescent="0.2">
      <c r="A57" s="411" t="s">
        <v>529</v>
      </c>
      <c r="B57" s="412" t="s">
        <v>290</v>
      </c>
      <c r="C57" s="411" t="s">
        <v>36</v>
      </c>
      <c r="D57" s="411" t="s">
        <v>291</v>
      </c>
      <c r="E57" s="413" t="s">
        <v>185</v>
      </c>
      <c r="F57" s="413"/>
      <c r="G57" s="414" t="s">
        <v>48</v>
      </c>
      <c r="H57" s="415">
        <v>1</v>
      </c>
      <c r="I57" s="416">
        <v>215.56</v>
      </c>
      <c r="J57" s="416">
        <v>215.56</v>
      </c>
    </row>
    <row r="58" spans="1:10" s="376" customFormat="1" ht="15" x14ac:dyDescent="0.2">
      <c r="A58" s="411" t="s">
        <v>529</v>
      </c>
      <c r="B58" s="412" t="s">
        <v>292</v>
      </c>
      <c r="C58" s="411" t="s">
        <v>36</v>
      </c>
      <c r="D58" s="411" t="s">
        <v>293</v>
      </c>
      <c r="E58" s="413" t="s">
        <v>185</v>
      </c>
      <c r="F58" s="413"/>
      <c r="G58" s="414" t="s">
        <v>48</v>
      </c>
      <c r="H58" s="415">
        <v>1</v>
      </c>
      <c r="I58" s="416">
        <v>12.89</v>
      </c>
      <c r="J58" s="416">
        <v>12.89</v>
      </c>
    </row>
    <row r="59" spans="1:10" s="376" customFormat="1" ht="30" x14ac:dyDescent="0.2">
      <c r="A59" s="411" t="s">
        <v>529</v>
      </c>
      <c r="B59" s="412" t="s">
        <v>533</v>
      </c>
      <c r="C59" s="411" t="s">
        <v>36</v>
      </c>
      <c r="D59" s="411" t="s">
        <v>534</v>
      </c>
      <c r="E59" s="413" t="s">
        <v>535</v>
      </c>
      <c r="F59" s="413"/>
      <c r="G59" s="414" t="s">
        <v>48</v>
      </c>
      <c r="H59" s="415">
        <v>1</v>
      </c>
      <c r="I59" s="416">
        <v>10.6</v>
      </c>
      <c r="J59" s="416">
        <v>10.6</v>
      </c>
    </row>
    <row r="60" spans="1:10" s="376" customFormat="1" ht="30" x14ac:dyDescent="0.2">
      <c r="A60" s="411" t="s">
        <v>529</v>
      </c>
      <c r="B60" s="412" t="s">
        <v>536</v>
      </c>
      <c r="C60" s="411" t="s">
        <v>36</v>
      </c>
      <c r="D60" s="411" t="s">
        <v>537</v>
      </c>
      <c r="E60" s="413" t="s">
        <v>535</v>
      </c>
      <c r="F60" s="413"/>
      <c r="G60" s="414" t="s">
        <v>48</v>
      </c>
      <c r="H60" s="415">
        <v>1</v>
      </c>
      <c r="I60" s="416">
        <v>140.69</v>
      </c>
      <c r="J60" s="416">
        <v>140.69</v>
      </c>
    </row>
    <row r="61" spans="1:10" s="376" customFormat="1" ht="15" x14ac:dyDescent="0.2">
      <c r="A61" s="405"/>
      <c r="B61" s="405"/>
      <c r="C61" s="405"/>
      <c r="D61" s="405"/>
      <c r="E61" s="405" t="s">
        <v>520</v>
      </c>
      <c r="F61" s="406">
        <v>3143.28</v>
      </c>
      <c r="G61" s="405" t="s">
        <v>521</v>
      </c>
      <c r="H61" s="406">
        <v>0</v>
      </c>
      <c r="I61" s="405" t="s">
        <v>522</v>
      </c>
      <c r="J61" s="406">
        <v>3143.28</v>
      </c>
    </row>
    <row r="62" spans="1:10" s="376" customFormat="1" ht="30" x14ac:dyDescent="0.2">
      <c r="A62" s="405"/>
      <c r="B62" s="405"/>
      <c r="C62" s="405"/>
      <c r="D62" s="405"/>
      <c r="E62" s="405" t="s">
        <v>523</v>
      </c>
      <c r="F62" s="406">
        <v>1194.6500000000001</v>
      </c>
      <c r="G62" s="405"/>
      <c r="H62" s="407" t="s">
        <v>524</v>
      </c>
      <c r="I62" s="407"/>
      <c r="J62" s="406">
        <v>4717.67</v>
      </c>
    </row>
    <row r="63" spans="1:10" s="376" customFormat="1" ht="16.5" thickBot="1" x14ac:dyDescent="0.25">
      <c r="A63" s="383"/>
      <c r="B63" s="383"/>
      <c r="C63" s="383"/>
      <c r="D63" s="383"/>
      <c r="E63" s="383"/>
      <c r="F63" s="383"/>
      <c r="G63" s="383" t="s">
        <v>525</v>
      </c>
      <c r="H63" s="408">
        <v>12</v>
      </c>
      <c r="I63" s="383" t="s">
        <v>526</v>
      </c>
      <c r="J63" s="409">
        <v>56612.04</v>
      </c>
    </row>
    <row r="64" spans="1:10" s="376" customFormat="1" ht="15.75" thickTop="1" x14ac:dyDescent="0.2">
      <c r="A64" s="410"/>
      <c r="B64" s="410"/>
      <c r="C64" s="410"/>
      <c r="D64" s="410"/>
      <c r="E64" s="410"/>
      <c r="F64" s="410"/>
      <c r="G64" s="410"/>
      <c r="H64" s="410"/>
      <c r="I64" s="410"/>
      <c r="J64" s="410"/>
    </row>
    <row r="65" spans="1:10" s="376" customFormat="1" ht="15.75" x14ac:dyDescent="0.2">
      <c r="A65" s="393" t="s">
        <v>511</v>
      </c>
      <c r="B65" s="394" t="s">
        <v>21</v>
      </c>
      <c r="C65" s="393" t="s">
        <v>22</v>
      </c>
      <c r="D65" s="393" t="s">
        <v>23</v>
      </c>
      <c r="E65" s="395" t="s">
        <v>515</v>
      </c>
      <c r="F65" s="395"/>
      <c r="G65" s="396" t="s">
        <v>287</v>
      </c>
      <c r="H65" s="394" t="s">
        <v>288</v>
      </c>
      <c r="I65" s="394" t="s">
        <v>289</v>
      </c>
      <c r="J65" s="394" t="s">
        <v>0</v>
      </c>
    </row>
    <row r="66" spans="1:10" s="376" customFormat="1" ht="30" x14ac:dyDescent="0.2">
      <c r="A66" s="374" t="s">
        <v>516</v>
      </c>
      <c r="B66" s="373" t="s">
        <v>498</v>
      </c>
      <c r="C66" s="374" t="s">
        <v>186</v>
      </c>
      <c r="D66" s="374" t="s">
        <v>444</v>
      </c>
      <c r="E66" s="397" t="s">
        <v>181</v>
      </c>
      <c r="F66" s="397"/>
      <c r="G66" s="375" t="s">
        <v>48</v>
      </c>
      <c r="H66" s="398">
        <v>1</v>
      </c>
      <c r="I66" s="384">
        <v>4122.3500000000004</v>
      </c>
      <c r="J66" s="384">
        <v>4122.3500000000004</v>
      </c>
    </row>
    <row r="67" spans="1:10" s="376" customFormat="1" ht="30" x14ac:dyDescent="0.2">
      <c r="A67" s="399" t="s">
        <v>517</v>
      </c>
      <c r="B67" s="400" t="s">
        <v>554</v>
      </c>
      <c r="C67" s="399" t="s">
        <v>36</v>
      </c>
      <c r="D67" s="399" t="s">
        <v>555</v>
      </c>
      <c r="E67" s="401" t="s">
        <v>181</v>
      </c>
      <c r="F67" s="401"/>
      <c r="G67" s="402" t="s">
        <v>48</v>
      </c>
      <c r="H67" s="403">
        <v>1</v>
      </c>
      <c r="I67" s="404">
        <v>29.65</v>
      </c>
      <c r="J67" s="404">
        <v>29.65</v>
      </c>
    </row>
    <row r="68" spans="1:10" s="376" customFormat="1" ht="15" x14ac:dyDescent="0.2">
      <c r="A68" s="411" t="s">
        <v>529</v>
      </c>
      <c r="B68" s="412" t="s">
        <v>296</v>
      </c>
      <c r="C68" s="411" t="s">
        <v>36</v>
      </c>
      <c r="D68" s="411" t="s">
        <v>297</v>
      </c>
      <c r="E68" s="413" t="s">
        <v>185</v>
      </c>
      <c r="F68" s="413"/>
      <c r="G68" s="414" t="s">
        <v>48</v>
      </c>
      <c r="H68" s="415">
        <v>1</v>
      </c>
      <c r="I68" s="416">
        <v>135.01</v>
      </c>
      <c r="J68" s="416">
        <v>135.01</v>
      </c>
    </row>
    <row r="69" spans="1:10" s="376" customFormat="1" ht="15" x14ac:dyDescent="0.2">
      <c r="A69" s="411" t="s">
        <v>529</v>
      </c>
      <c r="B69" s="412" t="s">
        <v>298</v>
      </c>
      <c r="C69" s="411" t="s">
        <v>36</v>
      </c>
      <c r="D69" s="411" t="s">
        <v>299</v>
      </c>
      <c r="E69" s="413" t="s">
        <v>185</v>
      </c>
      <c r="F69" s="413"/>
      <c r="G69" s="414" t="s">
        <v>48</v>
      </c>
      <c r="H69" s="415">
        <v>1</v>
      </c>
      <c r="I69" s="416">
        <v>319.56</v>
      </c>
      <c r="J69" s="416">
        <v>319.56</v>
      </c>
    </row>
    <row r="70" spans="1:10" s="376" customFormat="1" ht="15" x14ac:dyDescent="0.2">
      <c r="A70" s="411" t="s">
        <v>529</v>
      </c>
      <c r="B70" s="412" t="s">
        <v>290</v>
      </c>
      <c r="C70" s="411" t="s">
        <v>36</v>
      </c>
      <c r="D70" s="411" t="s">
        <v>291</v>
      </c>
      <c r="E70" s="413" t="s">
        <v>185</v>
      </c>
      <c r="F70" s="413"/>
      <c r="G70" s="414" t="s">
        <v>48</v>
      </c>
      <c r="H70" s="415">
        <v>1</v>
      </c>
      <c r="I70" s="416">
        <v>215.56</v>
      </c>
      <c r="J70" s="416">
        <v>215.56</v>
      </c>
    </row>
    <row r="71" spans="1:10" s="376" customFormat="1" ht="15" x14ac:dyDescent="0.2">
      <c r="A71" s="411" t="s">
        <v>529</v>
      </c>
      <c r="B71" s="412" t="s">
        <v>292</v>
      </c>
      <c r="C71" s="411" t="s">
        <v>36</v>
      </c>
      <c r="D71" s="411" t="s">
        <v>293</v>
      </c>
      <c r="E71" s="413" t="s">
        <v>185</v>
      </c>
      <c r="F71" s="413"/>
      <c r="G71" s="414" t="s">
        <v>48</v>
      </c>
      <c r="H71" s="415">
        <v>1</v>
      </c>
      <c r="I71" s="416">
        <v>12.89</v>
      </c>
      <c r="J71" s="416">
        <v>12.89</v>
      </c>
    </row>
    <row r="72" spans="1:10" s="376" customFormat="1" ht="15" x14ac:dyDescent="0.2">
      <c r="A72" s="411" t="s">
        <v>529</v>
      </c>
      <c r="B72" s="412" t="s">
        <v>556</v>
      </c>
      <c r="C72" s="411" t="s">
        <v>36</v>
      </c>
      <c r="D72" s="411" t="s">
        <v>557</v>
      </c>
      <c r="E72" s="413" t="s">
        <v>532</v>
      </c>
      <c r="F72" s="413"/>
      <c r="G72" s="414" t="s">
        <v>48</v>
      </c>
      <c r="H72" s="415">
        <v>1</v>
      </c>
      <c r="I72" s="416">
        <v>3255.14</v>
      </c>
      <c r="J72" s="416">
        <v>3255.14</v>
      </c>
    </row>
    <row r="73" spans="1:10" s="376" customFormat="1" ht="45" x14ac:dyDescent="0.2">
      <c r="A73" s="411" t="s">
        <v>529</v>
      </c>
      <c r="B73" s="412" t="s">
        <v>352</v>
      </c>
      <c r="C73" s="411" t="s">
        <v>36</v>
      </c>
      <c r="D73" s="411" t="s">
        <v>353</v>
      </c>
      <c r="E73" s="413" t="s">
        <v>535</v>
      </c>
      <c r="F73" s="413"/>
      <c r="G73" s="414" t="s">
        <v>48</v>
      </c>
      <c r="H73" s="415">
        <v>1</v>
      </c>
      <c r="I73" s="416">
        <v>0.01</v>
      </c>
      <c r="J73" s="416">
        <v>0.01</v>
      </c>
    </row>
    <row r="74" spans="1:10" s="376" customFormat="1" ht="30" x14ac:dyDescent="0.2">
      <c r="A74" s="411" t="s">
        <v>529</v>
      </c>
      <c r="B74" s="412" t="s">
        <v>354</v>
      </c>
      <c r="C74" s="411" t="s">
        <v>36</v>
      </c>
      <c r="D74" s="411" t="s">
        <v>355</v>
      </c>
      <c r="E74" s="413" t="s">
        <v>535</v>
      </c>
      <c r="F74" s="413"/>
      <c r="G74" s="414" t="s">
        <v>48</v>
      </c>
      <c r="H74" s="415">
        <v>1</v>
      </c>
      <c r="I74" s="416">
        <v>154.53</v>
      </c>
      <c r="J74" s="416">
        <v>154.53</v>
      </c>
    </row>
    <row r="75" spans="1:10" s="376" customFormat="1" ht="15" x14ac:dyDescent="0.2">
      <c r="A75" s="405"/>
      <c r="B75" s="405"/>
      <c r="C75" s="405"/>
      <c r="D75" s="405"/>
      <c r="E75" s="405" t="s">
        <v>520</v>
      </c>
      <c r="F75" s="406">
        <v>3284.79</v>
      </c>
      <c r="G75" s="405" t="s">
        <v>521</v>
      </c>
      <c r="H75" s="406">
        <v>0</v>
      </c>
      <c r="I75" s="405" t="s">
        <v>522</v>
      </c>
      <c r="J75" s="406">
        <v>3284.79</v>
      </c>
    </row>
    <row r="76" spans="1:10" s="376" customFormat="1" ht="30" x14ac:dyDescent="0.2">
      <c r="A76" s="405"/>
      <c r="B76" s="405"/>
      <c r="C76" s="405"/>
      <c r="D76" s="405"/>
      <c r="E76" s="405" t="s">
        <v>523</v>
      </c>
      <c r="F76" s="406">
        <v>1397.88</v>
      </c>
      <c r="G76" s="405"/>
      <c r="H76" s="407" t="s">
        <v>524</v>
      </c>
      <c r="I76" s="407"/>
      <c r="J76" s="406">
        <v>5520.23</v>
      </c>
    </row>
    <row r="77" spans="1:10" s="376" customFormat="1" ht="16.5" thickBot="1" x14ac:dyDescent="0.25">
      <c r="A77" s="383"/>
      <c r="B77" s="383"/>
      <c r="C77" s="383"/>
      <c r="D77" s="383"/>
      <c r="E77" s="383"/>
      <c r="F77" s="383"/>
      <c r="G77" s="383" t="s">
        <v>525</v>
      </c>
      <c r="H77" s="408">
        <v>12</v>
      </c>
      <c r="I77" s="383" t="s">
        <v>526</v>
      </c>
      <c r="J77" s="409">
        <v>66242.759999999995</v>
      </c>
    </row>
    <row r="78" spans="1:10" s="376" customFormat="1" ht="15.75" thickTop="1" x14ac:dyDescent="0.2">
      <c r="A78" s="410"/>
      <c r="B78" s="410"/>
      <c r="C78" s="410"/>
      <c r="D78" s="410"/>
      <c r="E78" s="410"/>
      <c r="F78" s="410"/>
      <c r="G78" s="410"/>
      <c r="H78" s="410"/>
      <c r="I78" s="410"/>
      <c r="J78" s="410"/>
    </row>
    <row r="79" spans="1:10" s="376" customFormat="1" ht="15.75" x14ac:dyDescent="0.2">
      <c r="A79" s="393" t="s">
        <v>512</v>
      </c>
      <c r="B79" s="394" t="s">
        <v>21</v>
      </c>
      <c r="C79" s="393" t="s">
        <v>22</v>
      </c>
      <c r="D79" s="393" t="s">
        <v>23</v>
      </c>
      <c r="E79" s="395" t="s">
        <v>515</v>
      </c>
      <c r="F79" s="395"/>
      <c r="G79" s="396" t="s">
        <v>287</v>
      </c>
      <c r="H79" s="394" t="s">
        <v>288</v>
      </c>
      <c r="I79" s="394" t="s">
        <v>289</v>
      </c>
      <c r="J79" s="394" t="s">
        <v>0</v>
      </c>
    </row>
    <row r="80" spans="1:10" s="376" customFormat="1" ht="30" x14ac:dyDescent="0.2">
      <c r="A80" s="374" t="s">
        <v>516</v>
      </c>
      <c r="B80" s="373" t="s">
        <v>497</v>
      </c>
      <c r="C80" s="374" t="s">
        <v>186</v>
      </c>
      <c r="D80" s="374" t="s">
        <v>446</v>
      </c>
      <c r="E80" s="397" t="s">
        <v>181</v>
      </c>
      <c r="F80" s="397"/>
      <c r="G80" s="375" t="s">
        <v>47</v>
      </c>
      <c r="H80" s="398">
        <v>1</v>
      </c>
      <c r="I80" s="384">
        <v>4568.3999999999996</v>
      </c>
      <c r="J80" s="384">
        <v>4568.3999999999996</v>
      </c>
    </row>
    <row r="81" spans="1:10" s="376" customFormat="1" ht="30" x14ac:dyDescent="0.2">
      <c r="A81" s="399" t="s">
        <v>517</v>
      </c>
      <c r="B81" s="400" t="s">
        <v>558</v>
      </c>
      <c r="C81" s="399" t="s">
        <v>36</v>
      </c>
      <c r="D81" s="399" t="s">
        <v>559</v>
      </c>
      <c r="E81" s="401" t="s">
        <v>181</v>
      </c>
      <c r="F81" s="401"/>
      <c r="G81" s="402" t="s">
        <v>38</v>
      </c>
      <c r="H81" s="403">
        <v>180</v>
      </c>
      <c r="I81" s="404">
        <v>0.1</v>
      </c>
      <c r="J81" s="404">
        <v>18</v>
      </c>
    </row>
    <row r="82" spans="1:10" s="376" customFormat="1" ht="15" x14ac:dyDescent="0.2">
      <c r="A82" s="411" t="s">
        <v>529</v>
      </c>
      <c r="B82" s="412" t="s">
        <v>560</v>
      </c>
      <c r="C82" s="411" t="s">
        <v>36</v>
      </c>
      <c r="D82" s="411" t="s">
        <v>561</v>
      </c>
      <c r="E82" s="413" t="s">
        <v>562</v>
      </c>
      <c r="F82" s="413"/>
      <c r="G82" s="414" t="s">
        <v>38</v>
      </c>
      <c r="H82" s="415">
        <v>180</v>
      </c>
      <c r="I82" s="416">
        <v>1.69</v>
      </c>
      <c r="J82" s="416">
        <v>304.2</v>
      </c>
    </row>
    <row r="83" spans="1:10" s="376" customFormat="1" ht="15" x14ac:dyDescent="0.2">
      <c r="A83" s="411" t="s">
        <v>529</v>
      </c>
      <c r="B83" s="412" t="s">
        <v>563</v>
      </c>
      <c r="C83" s="411" t="s">
        <v>36</v>
      </c>
      <c r="D83" s="411" t="s">
        <v>564</v>
      </c>
      <c r="E83" s="413" t="s">
        <v>214</v>
      </c>
      <c r="F83" s="413"/>
      <c r="G83" s="414" t="s">
        <v>38</v>
      </c>
      <c r="H83" s="415">
        <v>180</v>
      </c>
      <c r="I83" s="416">
        <v>0.72</v>
      </c>
      <c r="J83" s="416">
        <v>129.6</v>
      </c>
    </row>
    <row r="84" spans="1:10" s="376" customFormat="1" ht="15" x14ac:dyDescent="0.2">
      <c r="A84" s="411" t="s">
        <v>529</v>
      </c>
      <c r="B84" s="412" t="s">
        <v>565</v>
      </c>
      <c r="C84" s="411" t="s">
        <v>36</v>
      </c>
      <c r="D84" s="411" t="s">
        <v>566</v>
      </c>
      <c r="E84" s="413" t="s">
        <v>562</v>
      </c>
      <c r="F84" s="413"/>
      <c r="G84" s="414" t="s">
        <v>38</v>
      </c>
      <c r="H84" s="415">
        <v>180</v>
      </c>
      <c r="I84" s="416">
        <v>1.1399999999999999</v>
      </c>
      <c r="J84" s="416">
        <v>205.2</v>
      </c>
    </row>
    <row r="85" spans="1:10" s="376" customFormat="1" ht="15" x14ac:dyDescent="0.2">
      <c r="A85" s="411" t="s">
        <v>529</v>
      </c>
      <c r="B85" s="412" t="s">
        <v>567</v>
      </c>
      <c r="C85" s="411" t="s">
        <v>36</v>
      </c>
      <c r="D85" s="411" t="s">
        <v>568</v>
      </c>
      <c r="E85" s="413" t="s">
        <v>569</v>
      </c>
      <c r="F85" s="413"/>
      <c r="G85" s="414" t="s">
        <v>38</v>
      </c>
      <c r="H85" s="415">
        <v>180</v>
      </c>
      <c r="I85" s="416">
        <v>7.0000000000000007E-2</v>
      </c>
      <c r="J85" s="416">
        <v>12.6</v>
      </c>
    </row>
    <row r="86" spans="1:10" s="376" customFormat="1" ht="30" x14ac:dyDescent="0.2">
      <c r="A86" s="411" t="s">
        <v>529</v>
      </c>
      <c r="B86" s="412" t="s">
        <v>570</v>
      </c>
      <c r="C86" s="411" t="s">
        <v>36</v>
      </c>
      <c r="D86" s="411" t="s">
        <v>571</v>
      </c>
      <c r="E86" s="413" t="s">
        <v>532</v>
      </c>
      <c r="F86" s="413"/>
      <c r="G86" s="414" t="s">
        <v>38</v>
      </c>
      <c r="H86" s="415">
        <v>180</v>
      </c>
      <c r="I86" s="416">
        <v>19.82</v>
      </c>
      <c r="J86" s="416">
        <v>3567.6</v>
      </c>
    </row>
    <row r="87" spans="1:10" s="376" customFormat="1" ht="30" x14ac:dyDescent="0.2">
      <c r="A87" s="411" t="s">
        <v>529</v>
      </c>
      <c r="B87" s="412" t="s">
        <v>572</v>
      </c>
      <c r="C87" s="411" t="s">
        <v>36</v>
      </c>
      <c r="D87" s="411" t="s">
        <v>573</v>
      </c>
      <c r="E87" s="413" t="s">
        <v>535</v>
      </c>
      <c r="F87" s="413"/>
      <c r="G87" s="414" t="s">
        <v>38</v>
      </c>
      <c r="H87" s="415">
        <v>180</v>
      </c>
      <c r="I87" s="416">
        <v>0.59</v>
      </c>
      <c r="J87" s="416">
        <v>106.2</v>
      </c>
    </row>
    <row r="88" spans="1:10" s="376" customFormat="1" ht="30" x14ac:dyDescent="0.2">
      <c r="A88" s="411" t="s">
        <v>529</v>
      </c>
      <c r="B88" s="412" t="s">
        <v>574</v>
      </c>
      <c r="C88" s="411" t="s">
        <v>36</v>
      </c>
      <c r="D88" s="411" t="s">
        <v>575</v>
      </c>
      <c r="E88" s="413" t="s">
        <v>535</v>
      </c>
      <c r="F88" s="413"/>
      <c r="G88" s="414" t="s">
        <v>38</v>
      </c>
      <c r="H88" s="415">
        <v>180</v>
      </c>
      <c r="I88" s="416">
        <v>1.25</v>
      </c>
      <c r="J88" s="416">
        <v>225</v>
      </c>
    </row>
    <row r="89" spans="1:10" s="376" customFormat="1" ht="15" x14ac:dyDescent="0.2">
      <c r="A89" s="405"/>
      <c r="B89" s="405"/>
      <c r="C89" s="405"/>
      <c r="D89" s="405"/>
      <c r="E89" s="405" t="s">
        <v>520</v>
      </c>
      <c r="F89" s="406">
        <v>3585.6</v>
      </c>
      <c r="G89" s="405" t="s">
        <v>521</v>
      </c>
      <c r="H89" s="406">
        <v>0</v>
      </c>
      <c r="I89" s="405" t="s">
        <v>522</v>
      </c>
      <c r="J89" s="406">
        <v>3585.6</v>
      </c>
    </row>
    <row r="90" spans="1:10" s="376" customFormat="1" ht="30" x14ac:dyDescent="0.2">
      <c r="A90" s="405"/>
      <c r="B90" s="405"/>
      <c r="C90" s="405"/>
      <c r="D90" s="405"/>
      <c r="E90" s="405" t="s">
        <v>523</v>
      </c>
      <c r="F90" s="406">
        <v>1549.14</v>
      </c>
      <c r="G90" s="405"/>
      <c r="H90" s="407" t="s">
        <v>524</v>
      </c>
      <c r="I90" s="407"/>
      <c r="J90" s="406">
        <v>6117.54</v>
      </c>
    </row>
    <row r="91" spans="1:10" s="376" customFormat="1" ht="16.5" thickBot="1" x14ac:dyDescent="0.25">
      <c r="A91" s="383"/>
      <c r="B91" s="383"/>
      <c r="C91" s="383"/>
      <c r="D91" s="383"/>
      <c r="E91" s="383"/>
      <c r="F91" s="383"/>
      <c r="G91" s="383" t="s">
        <v>525</v>
      </c>
      <c r="H91" s="408">
        <v>24</v>
      </c>
      <c r="I91" s="383" t="s">
        <v>526</v>
      </c>
      <c r="J91" s="409">
        <v>146820.96</v>
      </c>
    </row>
    <row r="92" spans="1:10" s="376" customFormat="1" ht="15.75" thickTop="1" x14ac:dyDescent="0.2">
      <c r="A92" s="410"/>
      <c r="B92" s="410"/>
      <c r="C92" s="410"/>
      <c r="D92" s="410"/>
      <c r="E92" s="410"/>
      <c r="F92" s="410"/>
      <c r="G92" s="410"/>
      <c r="H92" s="410"/>
      <c r="I92" s="410"/>
      <c r="J92" s="410"/>
    </row>
    <row r="93" spans="1:10" s="376" customFormat="1" ht="15.75" x14ac:dyDescent="0.2">
      <c r="A93" s="393" t="s">
        <v>513</v>
      </c>
      <c r="B93" s="394" t="s">
        <v>21</v>
      </c>
      <c r="C93" s="393" t="s">
        <v>22</v>
      </c>
      <c r="D93" s="393" t="s">
        <v>23</v>
      </c>
      <c r="E93" s="395" t="s">
        <v>515</v>
      </c>
      <c r="F93" s="395"/>
      <c r="G93" s="396" t="s">
        <v>287</v>
      </c>
      <c r="H93" s="394" t="s">
        <v>288</v>
      </c>
      <c r="I93" s="394" t="s">
        <v>289</v>
      </c>
      <c r="J93" s="394" t="s">
        <v>0</v>
      </c>
    </row>
    <row r="94" spans="1:10" s="376" customFormat="1" ht="30" x14ac:dyDescent="0.2">
      <c r="A94" s="374" t="s">
        <v>516</v>
      </c>
      <c r="B94" s="373" t="s">
        <v>501</v>
      </c>
      <c r="C94" s="374" t="s">
        <v>186</v>
      </c>
      <c r="D94" s="374" t="s">
        <v>447</v>
      </c>
      <c r="E94" s="397" t="s">
        <v>181</v>
      </c>
      <c r="F94" s="397"/>
      <c r="G94" s="375" t="s">
        <v>48</v>
      </c>
      <c r="H94" s="398">
        <v>1</v>
      </c>
      <c r="I94" s="384">
        <v>3517.13</v>
      </c>
      <c r="J94" s="384">
        <v>3517.13</v>
      </c>
    </row>
    <row r="95" spans="1:10" s="376" customFormat="1" ht="30" x14ac:dyDescent="0.2">
      <c r="A95" s="399" t="s">
        <v>517</v>
      </c>
      <c r="B95" s="400" t="s">
        <v>576</v>
      </c>
      <c r="C95" s="399" t="s">
        <v>36</v>
      </c>
      <c r="D95" s="399" t="s">
        <v>577</v>
      </c>
      <c r="E95" s="401" t="s">
        <v>181</v>
      </c>
      <c r="F95" s="401"/>
      <c r="G95" s="402" t="s">
        <v>48</v>
      </c>
      <c r="H95" s="403">
        <v>1</v>
      </c>
      <c r="I95" s="404">
        <v>9.9600000000000009</v>
      </c>
      <c r="J95" s="404">
        <v>9.9600000000000009</v>
      </c>
    </row>
    <row r="96" spans="1:10" s="376" customFormat="1" ht="15" x14ac:dyDescent="0.2">
      <c r="A96" s="411" t="s">
        <v>529</v>
      </c>
      <c r="B96" s="412" t="s">
        <v>296</v>
      </c>
      <c r="C96" s="411" t="s">
        <v>36</v>
      </c>
      <c r="D96" s="411" t="s">
        <v>297</v>
      </c>
      <c r="E96" s="413" t="s">
        <v>185</v>
      </c>
      <c r="F96" s="413"/>
      <c r="G96" s="414" t="s">
        <v>48</v>
      </c>
      <c r="H96" s="415">
        <v>1</v>
      </c>
      <c r="I96" s="416">
        <v>135.01</v>
      </c>
      <c r="J96" s="416">
        <v>135.01</v>
      </c>
    </row>
    <row r="97" spans="1:10" s="376" customFormat="1" ht="15" x14ac:dyDescent="0.2">
      <c r="A97" s="411" t="s">
        <v>529</v>
      </c>
      <c r="B97" s="412" t="s">
        <v>298</v>
      </c>
      <c r="C97" s="411" t="s">
        <v>36</v>
      </c>
      <c r="D97" s="411" t="s">
        <v>299</v>
      </c>
      <c r="E97" s="413" t="s">
        <v>185</v>
      </c>
      <c r="F97" s="413"/>
      <c r="G97" s="414" t="s">
        <v>48</v>
      </c>
      <c r="H97" s="415">
        <v>1</v>
      </c>
      <c r="I97" s="416">
        <v>319.56</v>
      </c>
      <c r="J97" s="416">
        <v>319.56</v>
      </c>
    </row>
    <row r="98" spans="1:10" s="376" customFormat="1" ht="15" x14ac:dyDescent="0.2">
      <c r="A98" s="411" t="s">
        <v>529</v>
      </c>
      <c r="B98" s="412" t="s">
        <v>290</v>
      </c>
      <c r="C98" s="411" t="s">
        <v>36</v>
      </c>
      <c r="D98" s="411" t="s">
        <v>291</v>
      </c>
      <c r="E98" s="413" t="s">
        <v>185</v>
      </c>
      <c r="F98" s="413"/>
      <c r="G98" s="414" t="s">
        <v>48</v>
      </c>
      <c r="H98" s="415">
        <v>1</v>
      </c>
      <c r="I98" s="416">
        <v>215.56</v>
      </c>
      <c r="J98" s="416">
        <v>215.56</v>
      </c>
    </row>
    <row r="99" spans="1:10" s="376" customFormat="1" ht="15" x14ac:dyDescent="0.2">
      <c r="A99" s="411" t="s">
        <v>529</v>
      </c>
      <c r="B99" s="412" t="s">
        <v>292</v>
      </c>
      <c r="C99" s="411" t="s">
        <v>36</v>
      </c>
      <c r="D99" s="411" t="s">
        <v>293</v>
      </c>
      <c r="E99" s="413" t="s">
        <v>185</v>
      </c>
      <c r="F99" s="413"/>
      <c r="G99" s="414" t="s">
        <v>48</v>
      </c>
      <c r="H99" s="415">
        <v>1</v>
      </c>
      <c r="I99" s="416">
        <v>12.89</v>
      </c>
      <c r="J99" s="416">
        <v>12.89</v>
      </c>
    </row>
    <row r="100" spans="1:10" s="376" customFormat="1" ht="15" x14ac:dyDescent="0.2">
      <c r="A100" s="411" t="s">
        <v>529</v>
      </c>
      <c r="B100" s="412" t="s">
        <v>578</v>
      </c>
      <c r="C100" s="411" t="s">
        <v>36</v>
      </c>
      <c r="D100" s="411" t="s">
        <v>579</v>
      </c>
      <c r="E100" s="413" t="s">
        <v>532</v>
      </c>
      <c r="F100" s="413"/>
      <c r="G100" s="414" t="s">
        <v>48</v>
      </c>
      <c r="H100" s="415">
        <v>1</v>
      </c>
      <c r="I100" s="416">
        <v>2478.0100000000002</v>
      </c>
      <c r="J100" s="416">
        <v>2478.0100000000002</v>
      </c>
    </row>
    <row r="101" spans="1:10" s="376" customFormat="1" ht="30" x14ac:dyDescent="0.2">
      <c r="A101" s="411" t="s">
        <v>529</v>
      </c>
      <c r="B101" s="412" t="s">
        <v>300</v>
      </c>
      <c r="C101" s="411" t="s">
        <v>36</v>
      </c>
      <c r="D101" s="411" t="s">
        <v>301</v>
      </c>
      <c r="E101" s="413" t="s">
        <v>535</v>
      </c>
      <c r="F101" s="413"/>
      <c r="G101" s="414" t="s">
        <v>48</v>
      </c>
      <c r="H101" s="415">
        <v>1</v>
      </c>
      <c r="I101" s="416">
        <v>110.64</v>
      </c>
      <c r="J101" s="416">
        <v>110.64</v>
      </c>
    </row>
    <row r="102" spans="1:10" s="376" customFormat="1" ht="30" x14ac:dyDescent="0.2">
      <c r="A102" s="411" t="s">
        <v>529</v>
      </c>
      <c r="B102" s="412" t="s">
        <v>302</v>
      </c>
      <c r="C102" s="411" t="s">
        <v>36</v>
      </c>
      <c r="D102" s="411" t="s">
        <v>303</v>
      </c>
      <c r="E102" s="413" t="s">
        <v>535</v>
      </c>
      <c r="F102" s="413"/>
      <c r="G102" s="414" t="s">
        <v>48</v>
      </c>
      <c r="H102" s="415">
        <v>1</v>
      </c>
      <c r="I102" s="416">
        <v>235.5</v>
      </c>
      <c r="J102" s="416">
        <v>235.5</v>
      </c>
    </row>
    <row r="103" spans="1:10" s="376" customFormat="1" ht="15" x14ac:dyDescent="0.2">
      <c r="A103" s="405"/>
      <c r="B103" s="405"/>
      <c r="C103" s="405"/>
      <c r="D103" s="405"/>
      <c r="E103" s="405" t="s">
        <v>520</v>
      </c>
      <c r="F103" s="406">
        <v>2487.9699999999998</v>
      </c>
      <c r="G103" s="405" t="s">
        <v>521</v>
      </c>
      <c r="H103" s="406">
        <v>0</v>
      </c>
      <c r="I103" s="405" t="s">
        <v>522</v>
      </c>
      <c r="J103" s="406">
        <v>2487.9699999999998</v>
      </c>
    </row>
    <row r="104" spans="1:10" s="376" customFormat="1" ht="30" x14ac:dyDescent="0.2">
      <c r="A104" s="405"/>
      <c r="B104" s="405"/>
      <c r="C104" s="405"/>
      <c r="D104" s="405"/>
      <c r="E104" s="405" t="s">
        <v>523</v>
      </c>
      <c r="F104" s="406">
        <v>1192.6500000000001</v>
      </c>
      <c r="G104" s="405"/>
      <c r="H104" s="407" t="s">
        <v>524</v>
      </c>
      <c r="I104" s="407"/>
      <c r="J104" s="406">
        <v>4709.78</v>
      </c>
    </row>
    <row r="105" spans="1:10" s="376" customFormat="1" ht="16.5" thickBot="1" x14ac:dyDescent="0.25">
      <c r="A105" s="383"/>
      <c r="B105" s="383"/>
      <c r="C105" s="383"/>
      <c r="D105" s="383"/>
      <c r="E105" s="383"/>
      <c r="F105" s="383"/>
      <c r="G105" s="383" t="s">
        <v>525</v>
      </c>
      <c r="H105" s="408">
        <v>24</v>
      </c>
      <c r="I105" s="383" t="s">
        <v>526</v>
      </c>
      <c r="J105" s="409">
        <v>113034.72</v>
      </c>
    </row>
    <row r="106" spans="1:10" s="376" customFormat="1" ht="15.75" thickTop="1" x14ac:dyDescent="0.2">
      <c r="A106" s="410"/>
      <c r="B106" s="410"/>
      <c r="C106" s="410"/>
      <c r="D106" s="410"/>
      <c r="E106" s="410"/>
      <c r="F106" s="410"/>
      <c r="G106" s="410"/>
      <c r="H106" s="410"/>
      <c r="I106" s="410"/>
      <c r="J106" s="410"/>
    </row>
    <row r="107" spans="1:10" s="376" customFormat="1" ht="15.75" x14ac:dyDescent="0.2">
      <c r="A107" s="393"/>
      <c r="B107" s="394" t="s">
        <v>21</v>
      </c>
      <c r="C107" s="393" t="s">
        <v>22</v>
      </c>
      <c r="D107" s="393" t="s">
        <v>23</v>
      </c>
      <c r="E107" s="395" t="s">
        <v>515</v>
      </c>
      <c r="F107" s="395"/>
      <c r="G107" s="396" t="s">
        <v>287</v>
      </c>
      <c r="H107" s="394" t="s">
        <v>288</v>
      </c>
      <c r="I107" s="394" t="s">
        <v>289</v>
      </c>
      <c r="J107" s="394" t="s">
        <v>0</v>
      </c>
    </row>
    <row r="108" spans="1:10" s="376" customFormat="1" ht="30" x14ac:dyDescent="0.2">
      <c r="A108" s="378" t="s">
        <v>529</v>
      </c>
      <c r="B108" s="377" t="s">
        <v>491</v>
      </c>
      <c r="C108" s="378" t="s">
        <v>186</v>
      </c>
      <c r="D108" s="378" t="s">
        <v>482</v>
      </c>
      <c r="E108" s="417" t="s">
        <v>185</v>
      </c>
      <c r="F108" s="417"/>
      <c r="G108" s="379" t="s">
        <v>47</v>
      </c>
      <c r="H108" s="418">
        <v>1</v>
      </c>
      <c r="I108" s="385">
        <v>9850.85</v>
      </c>
      <c r="J108" s="385">
        <v>9850.85</v>
      </c>
    </row>
    <row r="109" spans="1:10" s="376" customFormat="1" ht="15" x14ac:dyDescent="0.2">
      <c r="A109" s="405"/>
      <c r="B109" s="405"/>
      <c r="C109" s="405"/>
      <c r="D109" s="405"/>
      <c r="E109" s="405" t="s">
        <v>520</v>
      </c>
      <c r="F109" s="406">
        <v>0</v>
      </c>
      <c r="G109" s="405" t="s">
        <v>521</v>
      </c>
      <c r="H109" s="406">
        <v>0</v>
      </c>
      <c r="I109" s="405" t="s">
        <v>522</v>
      </c>
      <c r="J109" s="406">
        <v>0</v>
      </c>
    </row>
    <row r="110" spans="1:10" s="376" customFormat="1" ht="30" x14ac:dyDescent="0.2">
      <c r="A110" s="405"/>
      <c r="B110" s="405"/>
      <c r="C110" s="405"/>
      <c r="D110" s="405"/>
      <c r="E110" s="405" t="s">
        <v>523</v>
      </c>
      <c r="F110" s="406">
        <v>3340.42</v>
      </c>
      <c r="G110" s="405"/>
      <c r="H110" s="407" t="s">
        <v>524</v>
      </c>
      <c r="I110" s="407"/>
      <c r="J110" s="406">
        <v>13191.27</v>
      </c>
    </row>
    <row r="111" spans="1:10" s="376" customFormat="1" ht="16.5" thickBot="1" x14ac:dyDescent="0.25">
      <c r="A111" s="383"/>
      <c r="B111" s="383"/>
      <c r="C111" s="383"/>
      <c r="D111" s="383"/>
      <c r="E111" s="383"/>
      <c r="F111" s="383"/>
      <c r="G111" s="383" t="s">
        <v>525</v>
      </c>
      <c r="H111" s="408">
        <v>12</v>
      </c>
      <c r="I111" s="383" t="s">
        <v>526</v>
      </c>
      <c r="J111" s="409">
        <v>158295.24</v>
      </c>
    </row>
    <row r="112" spans="1:10" s="376" customFormat="1" ht="15.75" thickTop="1" x14ac:dyDescent="0.2">
      <c r="A112" s="410"/>
      <c r="B112" s="410"/>
      <c r="C112" s="410"/>
      <c r="D112" s="410"/>
      <c r="E112" s="410"/>
      <c r="F112" s="410"/>
      <c r="G112" s="410"/>
      <c r="H112" s="410"/>
      <c r="I112" s="410"/>
      <c r="J112" s="410"/>
    </row>
    <row r="113" spans="1:10" s="376" customFormat="1" ht="15.75" x14ac:dyDescent="0.2">
      <c r="A113" s="389" t="s">
        <v>268</v>
      </c>
      <c r="B113" s="389"/>
      <c r="C113" s="389"/>
      <c r="D113" s="389" t="s">
        <v>72</v>
      </c>
      <c r="E113" s="389"/>
      <c r="F113" s="390"/>
      <c r="G113" s="390"/>
      <c r="H113" s="391"/>
      <c r="I113" s="389"/>
      <c r="J113" s="392">
        <v>4898238.6900000004</v>
      </c>
    </row>
    <row r="114" spans="1:10" s="376" customFormat="1" ht="15.75" x14ac:dyDescent="0.2">
      <c r="A114" s="389" t="s">
        <v>269</v>
      </c>
      <c r="B114" s="389"/>
      <c r="C114" s="389"/>
      <c r="D114" s="389" t="s">
        <v>63</v>
      </c>
      <c r="E114" s="389"/>
      <c r="F114" s="390"/>
      <c r="G114" s="390"/>
      <c r="H114" s="391"/>
      <c r="I114" s="389"/>
      <c r="J114" s="392">
        <v>419961.24</v>
      </c>
    </row>
    <row r="115" spans="1:10" s="376" customFormat="1" ht="15.75" x14ac:dyDescent="0.2">
      <c r="A115" s="393" t="s">
        <v>270</v>
      </c>
      <c r="B115" s="394" t="s">
        <v>21</v>
      </c>
      <c r="C115" s="393" t="s">
        <v>22</v>
      </c>
      <c r="D115" s="393" t="s">
        <v>23</v>
      </c>
      <c r="E115" s="395" t="s">
        <v>515</v>
      </c>
      <c r="F115" s="395"/>
      <c r="G115" s="396" t="s">
        <v>287</v>
      </c>
      <c r="H115" s="394" t="s">
        <v>288</v>
      </c>
      <c r="I115" s="394" t="s">
        <v>289</v>
      </c>
      <c r="J115" s="394" t="s">
        <v>0</v>
      </c>
    </row>
    <row r="116" spans="1:10" s="376" customFormat="1" ht="30" x14ac:dyDescent="0.2">
      <c r="A116" s="374" t="s">
        <v>516</v>
      </c>
      <c r="B116" s="373" t="s">
        <v>338</v>
      </c>
      <c r="C116" s="374" t="s">
        <v>186</v>
      </c>
      <c r="D116" s="374" t="s">
        <v>169</v>
      </c>
      <c r="E116" s="397" t="s">
        <v>181</v>
      </c>
      <c r="F116" s="397"/>
      <c r="G116" s="375" t="s">
        <v>47</v>
      </c>
      <c r="H116" s="398">
        <v>1</v>
      </c>
      <c r="I116" s="384">
        <v>5094.9799999999996</v>
      </c>
      <c r="J116" s="384">
        <v>5094.9799999999996</v>
      </c>
    </row>
    <row r="117" spans="1:10" s="376" customFormat="1" ht="30" x14ac:dyDescent="0.2">
      <c r="A117" s="399" t="s">
        <v>517</v>
      </c>
      <c r="B117" s="400" t="s">
        <v>294</v>
      </c>
      <c r="C117" s="399" t="s">
        <v>36</v>
      </c>
      <c r="D117" s="399" t="s">
        <v>295</v>
      </c>
      <c r="E117" s="401" t="s">
        <v>181</v>
      </c>
      <c r="F117" s="401"/>
      <c r="G117" s="402" t="s">
        <v>48</v>
      </c>
      <c r="H117" s="403">
        <v>1</v>
      </c>
      <c r="I117" s="404">
        <v>22.48</v>
      </c>
      <c r="J117" s="404">
        <v>22.48</v>
      </c>
    </row>
    <row r="118" spans="1:10" s="376" customFormat="1" ht="15" x14ac:dyDescent="0.2">
      <c r="A118" s="411" t="s">
        <v>529</v>
      </c>
      <c r="B118" s="412" t="s">
        <v>296</v>
      </c>
      <c r="C118" s="411" t="s">
        <v>36</v>
      </c>
      <c r="D118" s="411" t="s">
        <v>297</v>
      </c>
      <c r="E118" s="413" t="s">
        <v>185</v>
      </c>
      <c r="F118" s="413"/>
      <c r="G118" s="414" t="s">
        <v>48</v>
      </c>
      <c r="H118" s="415">
        <v>1</v>
      </c>
      <c r="I118" s="416">
        <v>135.01</v>
      </c>
      <c r="J118" s="416">
        <v>135.01</v>
      </c>
    </row>
    <row r="119" spans="1:10" s="376" customFormat="1" ht="15" x14ac:dyDescent="0.2">
      <c r="A119" s="411" t="s">
        <v>529</v>
      </c>
      <c r="B119" s="412" t="s">
        <v>290</v>
      </c>
      <c r="C119" s="411" t="s">
        <v>36</v>
      </c>
      <c r="D119" s="411" t="s">
        <v>291</v>
      </c>
      <c r="E119" s="413" t="s">
        <v>185</v>
      </c>
      <c r="F119" s="413"/>
      <c r="G119" s="414" t="s">
        <v>48</v>
      </c>
      <c r="H119" s="415">
        <v>1</v>
      </c>
      <c r="I119" s="416">
        <v>215.56</v>
      </c>
      <c r="J119" s="416">
        <v>215.56</v>
      </c>
    </row>
    <row r="120" spans="1:10" s="376" customFormat="1" ht="15" x14ac:dyDescent="0.2">
      <c r="A120" s="411" t="s">
        <v>529</v>
      </c>
      <c r="B120" s="412" t="s">
        <v>292</v>
      </c>
      <c r="C120" s="411" t="s">
        <v>36</v>
      </c>
      <c r="D120" s="411" t="s">
        <v>293</v>
      </c>
      <c r="E120" s="413" t="s">
        <v>185</v>
      </c>
      <c r="F120" s="413"/>
      <c r="G120" s="414" t="s">
        <v>48</v>
      </c>
      <c r="H120" s="415">
        <v>1</v>
      </c>
      <c r="I120" s="416">
        <v>12.89</v>
      </c>
      <c r="J120" s="416">
        <v>12.89</v>
      </c>
    </row>
    <row r="121" spans="1:10" s="376" customFormat="1" ht="30" x14ac:dyDescent="0.2">
      <c r="A121" s="411" t="s">
        <v>529</v>
      </c>
      <c r="B121" s="412" t="s">
        <v>300</v>
      </c>
      <c r="C121" s="411" t="s">
        <v>36</v>
      </c>
      <c r="D121" s="411" t="s">
        <v>301</v>
      </c>
      <c r="E121" s="413" t="s">
        <v>535</v>
      </c>
      <c r="F121" s="413"/>
      <c r="G121" s="414" t="s">
        <v>48</v>
      </c>
      <c r="H121" s="415">
        <v>1</v>
      </c>
      <c r="I121" s="416">
        <v>110.64</v>
      </c>
      <c r="J121" s="416">
        <v>110.64</v>
      </c>
    </row>
    <row r="122" spans="1:10" s="376" customFormat="1" ht="30" x14ac:dyDescent="0.2">
      <c r="A122" s="411" t="s">
        <v>529</v>
      </c>
      <c r="B122" s="412" t="s">
        <v>302</v>
      </c>
      <c r="C122" s="411" t="s">
        <v>36</v>
      </c>
      <c r="D122" s="411" t="s">
        <v>303</v>
      </c>
      <c r="E122" s="413" t="s">
        <v>535</v>
      </c>
      <c r="F122" s="413"/>
      <c r="G122" s="414" t="s">
        <v>48</v>
      </c>
      <c r="H122" s="415">
        <v>1</v>
      </c>
      <c r="I122" s="416">
        <v>235.5</v>
      </c>
      <c r="J122" s="416">
        <v>235.5</v>
      </c>
    </row>
    <row r="123" spans="1:10" s="376" customFormat="1" ht="45" x14ac:dyDescent="0.2">
      <c r="A123" s="411" t="s">
        <v>529</v>
      </c>
      <c r="B123" s="412" t="s">
        <v>348</v>
      </c>
      <c r="C123" s="411" t="s">
        <v>186</v>
      </c>
      <c r="D123" s="411" t="s">
        <v>169</v>
      </c>
      <c r="E123" s="413" t="s">
        <v>214</v>
      </c>
      <c r="F123" s="413"/>
      <c r="G123" s="414" t="s">
        <v>47</v>
      </c>
      <c r="H123" s="415">
        <v>1</v>
      </c>
      <c r="I123" s="416">
        <v>4362.8999999999996</v>
      </c>
      <c r="J123" s="416">
        <v>4362.8999999999996</v>
      </c>
    </row>
    <row r="124" spans="1:10" s="376" customFormat="1" ht="15" x14ac:dyDescent="0.2">
      <c r="A124" s="405"/>
      <c r="B124" s="405"/>
      <c r="C124" s="405"/>
      <c r="D124" s="405"/>
      <c r="E124" s="405" t="s">
        <v>520</v>
      </c>
      <c r="F124" s="406">
        <v>22.48</v>
      </c>
      <c r="G124" s="405" t="s">
        <v>521</v>
      </c>
      <c r="H124" s="406">
        <v>0</v>
      </c>
      <c r="I124" s="405" t="s">
        <v>522</v>
      </c>
      <c r="J124" s="406">
        <v>22.48</v>
      </c>
    </row>
    <row r="125" spans="1:10" s="376" customFormat="1" ht="30" x14ac:dyDescent="0.2">
      <c r="A125" s="405"/>
      <c r="B125" s="405"/>
      <c r="C125" s="405"/>
      <c r="D125" s="405"/>
      <c r="E125" s="405" t="s">
        <v>523</v>
      </c>
      <c r="F125" s="406">
        <v>1727.7</v>
      </c>
      <c r="G125" s="405"/>
      <c r="H125" s="407" t="s">
        <v>524</v>
      </c>
      <c r="I125" s="407"/>
      <c r="J125" s="406">
        <v>6822.68</v>
      </c>
    </row>
    <row r="126" spans="1:10" s="376" customFormat="1" ht="16.5" thickBot="1" x14ac:dyDescent="0.25">
      <c r="A126" s="383"/>
      <c r="B126" s="383"/>
      <c r="C126" s="383"/>
      <c r="D126" s="383"/>
      <c r="E126" s="383"/>
      <c r="F126" s="383"/>
      <c r="G126" s="383" t="s">
        <v>525</v>
      </c>
      <c r="H126" s="408">
        <v>12</v>
      </c>
      <c r="I126" s="383" t="s">
        <v>526</v>
      </c>
      <c r="J126" s="409">
        <v>81872.160000000003</v>
      </c>
    </row>
    <row r="127" spans="1:10" s="376" customFormat="1" ht="15.75" thickTop="1" x14ac:dyDescent="0.2">
      <c r="A127" s="410"/>
      <c r="B127" s="410"/>
      <c r="C127" s="410"/>
      <c r="D127" s="410"/>
      <c r="E127" s="410"/>
      <c r="F127" s="410"/>
      <c r="G127" s="410"/>
      <c r="H127" s="410"/>
      <c r="I127" s="410"/>
      <c r="J127" s="410"/>
    </row>
    <row r="128" spans="1:10" s="376" customFormat="1" ht="15.75" x14ac:dyDescent="0.2">
      <c r="A128" s="393" t="s">
        <v>271</v>
      </c>
      <c r="B128" s="394" t="s">
        <v>21</v>
      </c>
      <c r="C128" s="393" t="s">
        <v>22</v>
      </c>
      <c r="D128" s="393" t="s">
        <v>23</v>
      </c>
      <c r="E128" s="395" t="s">
        <v>515</v>
      </c>
      <c r="F128" s="395"/>
      <c r="G128" s="396" t="s">
        <v>287</v>
      </c>
      <c r="H128" s="394" t="s">
        <v>288</v>
      </c>
      <c r="I128" s="394" t="s">
        <v>289</v>
      </c>
      <c r="J128" s="394" t="s">
        <v>0</v>
      </c>
    </row>
    <row r="129" spans="1:10" s="376" customFormat="1" ht="30" x14ac:dyDescent="0.2">
      <c r="A129" s="374" t="s">
        <v>516</v>
      </c>
      <c r="B129" s="373" t="s">
        <v>339</v>
      </c>
      <c r="C129" s="374" t="s">
        <v>186</v>
      </c>
      <c r="D129" s="374" t="s">
        <v>321</v>
      </c>
      <c r="E129" s="397" t="s">
        <v>181</v>
      </c>
      <c r="F129" s="397"/>
      <c r="G129" s="375" t="s">
        <v>47</v>
      </c>
      <c r="H129" s="398">
        <v>1</v>
      </c>
      <c r="I129" s="384">
        <v>5062.08</v>
      </c>
      <c r="J129" s="384">
        <v>5062.08</v>
      </c>
    </row>
    <row r="130" spans="1:10" s="376" customFormat="1" ht="30" x14ac:dyDescent="0.2">
      <c r="A130" s="399" t="s">
        <v>517</v>
      </c>
      <c r="B130" s="400" t="s">
        <v>294</v>
      </c>
      <c r="C130" s="399" t="s">
        <v>36</v>
      </c>
      <c r="D130" s="399" t="s">
        <v>295</v>
      </c>
      <c r="E130" s="401" t="s">
        <v>181</v>
      </c>
      <c r="F130" s="401"/>
      <c r="G130" s="402" t="s">
        <v>48</v>
      </c>
      <c r="H130" s="403">
        <v>1</v>
      </c>
      <c r="I130" s="404">
        <v>22.48</v>
      </c>
      <c r="J130" s="404">
        <v>22.48</v>
      </c>
    </row>
    <row r="131" spans="1:10" s="376" customFormat="1" ht="15" x14ac:dyDescent="0.2">
      <c r="A131" s="411" t="s">
        <v>529</v>
      </c>
      <c r="B131" s="412" t="s">
        <v>296</v>
      </c>
      <c r="C131" s="411" t="s">
        <v>36</v>
      </c>
      <c r="D131" s="411" t="s">
        <v>297</v>
      </c>
      <c r="E131" s="413" t="s">
        <v>185</v>
      </c>
      <c r="F131" s="413"/>
      <c r="G131" s="414" t="s">
        <v>48</v>
      </c>
      <c r="H131" s="415">
        <v>1</v>
      </c>
      <c r="I131" s="416">
        <v>135.01</v>
      </c>
      <c r="J131" s="416">
        <v>135.01</v>
      </c>
    </row>
    <row r="132" spans="1:10" s="376" customFormat="1" ht="15" x14ac:dyDescent="0.2">
      <c r="A132" s="411" t="s">
        <v>529</v>
      </c>
      <c r="B132" s="412" t="s">
        <v>290</v>
      </c>
      <c r="C132" s="411" t="s">
        <v>36</v>
      </c>
      <c r="D132" s="411" t="s">
        <v>291</v>
      </c>
      <c r="E132" s="413" t="s">
        <v>185</v>
      </c>
      <c r="F132" s="413"/>
      <c r="G132" s="414" t="s">
        <v>48</v>
      </c>
      <c r="H132" s="415">
        <v>1</v>
      </c>
      <c r="I132" s="416">
        <v>215.56</v>
      </c>
      <c r="J132" s="416">
        <v>215.56</v>
      </c>
    </row>
    <row r="133" spans="1:10" s="376" customFormat="1" ht="15" x14ac:dyDescent="0.2">
      <c r="A133" s="411" t="s">
        <v>529</v>
      </c>
      <c r="B133" s="412" t="s">
        <v>292</v>
      </c>
      <c r="C133" s="411" t="s">
        <v>36</v>
      </c>
      <c r="D133" s="411" t="s">
        <v>293</v>
      </c>
      <c r="E133" s="413" t="s">
        <v>185</v>
      </c>
      <c r="F133" s="413"/>
      <c r="G133" s="414" t="s">
        <v>48</v>
      </c>
      <c r="H133" s="415">
        <v>1</v>
      </c>
      <c r="I133" s="416">
        <v>12.89</v>
      </c>
      <c r="J133" s="416">
        <v>12.89</v>
      </c>
    </row>
    <row r="134" spans="1:10" s="376" customFormat="1" ht="30" x14ac:dyDescent="0.2">
      <c r="A134" s="411" t="s">
        <v>529</v>
      </c>
      <c r="B134" s="412" t="s">
        <v>300</v>
      </c>
      <c r="C134" s="411" t="s">
        <v>36</v>
      </c>
      <c r="D134" s="411" t="s">
        <v>301</v>
      </c>
      <c r="E134" s="413" t="s">
        <v>535</v>
      </c>
      <c r="F134" s="413"/>
      <c r="G134" s="414" t="s">
        <v>48</v>
      </c>
      <c r="H134" s="415">
        <v>1</v>
      </c>
      <c r="I134" s="416">
        <v>110.64</v>
      </c>
      <c r="J134" s="416">
        <v>110.64</v>
      </c>
    </row>
    <row r="135" spans="1:10" s="376" customFormat="1" ht="30" x14ac:dyDescent="0.2">
      <c r="A135" s="411" t="s">
        <v>529</v>
      </c>
      <c r="B135" s="412" t="s">
        <v>302</v>
      </c>
      <c r="C135" s="411" t="s">
        <v>36</v>
      </c>
      <c r="D135" s="411" t="s">
        <v>303</v>
      </c>
      <c r="E135" s="413" t="s">
        <v>535</v>
      </c>
      <c r="F135" s="413"/>
      <c r="G135" s="414" t="s">
        <v>48</v>
      </c>
      <c r="H135" s="415">
        <v>1</v>
      </c>
      <c r="I135" s="416">
        <v>235.5</v>
      </c>
      <c r="J135" s="416">
        <v>235.5</v>
      </c>
    </row>
    <row r="136" spans="1:10" s="376" customFormat="1" ht="45" x14ac:dyDescent="0.2">
      <c r="A136" s="411" t="s">
        <v>529</v>
      </c>
      <c r="B136" s="412" t="s">
        <v>349</v>
      </c>
      <c r="C136" s="411" t="s">
        <v>186</v>
      </c>
      <c r="D136" s="411" t="s">
        <v>321</v>
      </c>
      <c r="E136" s="413" t="s">
        <v>214</v>
      </c>
      <c r="F136" s="413"/>
      <c r="G136" s="414" t="s">
        <v>47</v>
      </c>
      <c r="H136" s="415">
        <v>1</v>
      </c>
      <c r="I136" s="416">
        <v>4330</v>
      </c>
      <c r="J136" s="416">
        <v>4330</v>
      </c>
    </row>
    <row r="137" spans="1:10" s="376" customFormat="1" ht="15" x14ac:dyDescent="0.2">
      <c r="A137" s="405"/>
      <c r="B137" s="405"/>
      <c r="C137" s="405"/>
      <c r="D137" s="405"/>
      <c r="E137" s="405" t="s">
        <v>520</v>
      </c>
      <c r="F137" s="406">
        <v>22.48</v>
      </c>
      <c r="G137" s="405" t="s">
        <v>521</v>
      </c>
      <c r="H137" s="406">
        <v>0</v>
      </c>
      <c r="I137" s="405" t="s">
        <v>522</v>
      </c>
      <c r="J137" s="406">
        <v>22.48</v>
      </c>
    </row>
    <row r="138" spans="1:10" s="376" customFormat="1" ht="30" x14ac:dyDescent="0.2">
      <c r="A138" s="405"/>
      <c r="B138" s="405"/>
      <c r="C138" s="405"/>
      <c r="D138" s="405"/>
      <c r="E138" s="405" t="s">
        <v>523</v>
      </c>
      <c r="F138" s="406">
        <v>1716.55</v>
      </c>
      <c r="G138" s="405"/>
      <c r="H138" s="407" t="s">
        <v>524</v>
      </c>
      <c r="I138" s="407"/>
      <c r="J138" s="406">
        <v>6778.63</v>
      </c>
    </row>
    <row r="139" spans="1:10" s="376" customFormat="1" ht="16.5" thickBot="1" x14ac:dyDescent="0.25">
      <c r="A139" s="383"/>
      <c r="B139" s="383"/>
      <c r="C139" s="383"/>
      <c r="D139" s="383"/>
      <c r="E139" s="383"/>
      <c r="F139" s="383"/>
      <c r="G139" s="383" t="s">
        <v>525</v>
      </c>
      <c r="H139" s="408">
        <v>36</v>
      </c>
      <c r="I139" s="383" t="s">
        <v>526</v>
      </c>
      <c r="J139" s="409">
        <v>244030.68</v>
      </c>
    </row>
    <row r="140" spans="1:10" s="376" customFormat="1" ht="15.75" thickTop="1" x14ac:dyDescent="0.2">
      <c r="A140" s="410"/>
      <c r="B140" s="410"/>
      <c r="C140" s="410"/>
      <c r="D140" s="410"/>
      <c r="E140" s="410"/>
      <c r="F140" s="410"/>
      <c r="G140" s="410"/>
      <c r="H140" s="410"/>
      <c r="I140" s="410"/>
      <c r="J140" s="410"/>
    </row>
    <row r="141" spans="1:10" s="376" customFormat="1" ht="15.75" x14ac:dyDescent="0.2">
      <c r="A141" s="393" t="s">
        <v>345</v>
      </c>
      <c r="B141" s="394" t="s">
        <v>21</v>
      </c>
      <c r="C141" s="393" t="s">
        <v>22</v>
      </c>
      <c r="D141" s="393" t="s">
        <v>23</v>
      </c>
      <c r="E141" s="395" t="s">
        <v>515</v>
      </c>
      <c r="F141" s="395"/>
      <c r="G141" s="396" t="s">
        <v>287</v>
      </c>
      <c r="H141" s="394" t="s">
        <v>288</v>
      </c>
      <c r="I141" s="394" t="s">
        <v>289</v>
      </c>
      <c r="J141" s="394" t="s">
        <v>0</v>
      </c>
    </row>
    <row r="142" spans="1:10" s="376" customFormat="1" ht="30" x14ac:dyDescent="0.2">
      <c r="A142" s="374" t="s">
        <v>516</v>
      </c>
      <c r="B142" s="373" t="s">
        <v>340</v>
      </c>
      <c r="C142" s="374" t="s">
        <v>186</v>
      </c>
      <c r="D142" s="374" t="s">
        <v>323</v>
      </c>
      <c r="E142" s="397" t="s">
        <v>181</v>
      </c>
      <c r="F142" s="397"/>
      <c r="G142" s="375" t="s">
        <v>48</v>
      </c>
      <c r="H142" s="398">
        <v>1</v>
      </c>
      <c r="I142" s="384">
        <v>5853.34</v>
      </c>
      <c r="J142" s="384">
        <v>5853.34</v>
      </c>
    </row>
    <row r="143" spans="1:10" s="376" customFormat="1" ht="30" x14ac:dyDescent="0.2">
      <c r="A143" s="399" t="s">
        <v>517</v>
      </c>
      <c r="B143" s="400" t="s">
        <v>350</v>
      </c>
      <c r="C143" s="399" t="s">
        <v>36</v>
      </c>
      <c r="D143" s="399" t="s">
        <v>351</v>
      </c>
      <c r="E143" s="401" t="s">
        <v>181</v>
      </c>
      <c r="F143" s="401"/>
      <c r="G143" s="402" t="s">
        <v>48</v>
      </c>
      <c r="H143" s="403">
        <v>1</v>
      </c>
      <c r="I143" s="404">
        <v>16.600000000000001</v>
      </c>
      <c r="J143" s="404">
        <v>16.600000000000001</v>
      </c>
    </row>
    <row r="144" spans="1:10" s="376" customFormat="1" ht="15" x14ac:dyDescent="0.2">
      <c r="A144" s="411" t="s">
        <v>529</v>
      </c>
      <c r="B144" s="412" t="s">
        <v>296</v>
      </c>
      <c r="C144" s="411" t="s">
        <v>36</v>
      </c>
      <c r="D144" s="411" t="s">
        <v>297</v>
      </c>
      <c r="E144" s="413" t="s">
        <v>185</v>
      </c>
      <c r="F144" s="413"/>
      <c r="G144" s="414" t="s">
        <v>48</v>
      </c>
      <c r="H144" s="415">
        <v>1</v>
      </c>
      <c r="I144" s="416">
        <v>135.01</v>
      </c>
      <c r="J144" s="416">
        <v>135.01</v>
      </c>
    </row>
    <row r="145" spans="1:10" s="376" customFormat="1" ht="15" x14ac:dyDescent="0.2">
      <c r="A145" s="411" t="s">
        <v>529</v>
      </c>
      <c r="B145" s="412" t="s">
        <v>298</v>
      </c>
      <c r="C145" s="411" t="s">
        <v>36</v>
      </c>
      <c r="D145" s="411" t="s">
        <v>299</v>
      </c>
      <c r="E145" s="413" t="s">
        <v>185</v>
      </c>
      <c r="F145" s="413"/>
      <c r="G145" s="414" t="s">
        <v>48</v>
      </c>
      <c r="H145" s="415">
        <v>1</v>
      </c>
      <c r="I145" s="416">
        <v>319.56</v>
      </c>
      <c r="J145" s="416">
        <v>319.56</v>
      </c>
    </row>
    <row r="146" spans="1:10" s="376" customFormat="1" ht="15" x14ac:dyDescent="0.2">
      <c r="A146" s="411" t="s">
        <v>529</v>
      </c>
      <c r="B146" s="412" t="s">
        <v>290</v>
      </c>
      <c r="C146" s="411" t="s">
        <v>36</v>
      </c>
      <c r="D146" s="411" t="s">
        <v>291</v>
      </c>
      <c r="E146" s="413" t="s">
        <v>185</v>
      </c>
      <c r="F146" s="413"/>
      <c r="G146" s="414" t="s">
        <v>48</v>
      </c>
      <c r="H146" s="415">
        <v>1</v>
      </c>
      <c r="I146" s="416">
        <v>215.56</v>
      </c>
      <c r="J146" s="416">
        <v>215.56</v>
      </c>
    </row>
    <row r="147" spans="1:10" s="376" customFormat="1" ht="15" x14ac:dyDescent="0.2">
      <c r="A147" s="411" t="s">
        <v>529</v>
      </c>
      <c r="B147" s="412" t="s">
        <v>292</v>
      </c>
      <c r="C147" s="411" t="s">
        <v>36</v>
      </c>
      <c r="D147" s="411" t="s">
        <v>293</v>
      </c>
      <c r="E147" s="413" t="s">
        <v>185</v>
      </c>
      <c r="F147" s="413"/>
      <c r="G147" s="414" t="s">
        <v>48</v>
      </c>
      <c r="H147" s="415">
        <v>1</v>
      </c>
      <c r="I147" s="416">
        <v>12.89</v>
      </c>
      <c r="J147" s="416">
        <v>12.89</v>
      </c>
    </row>
    <row r="148" spans="1:10" s="376" customFormat="1" ht="45" x14ac:dyDescent="0.2">
      <c r="A148" s="411" t="s">
        <v>529</v>
      </c>
      <c r="B148" s="412" t="s">
        <v>352</v>
      </c>
      <c r="C148" s="411" t="s">
        <v>36</v>
      </c>
      <c r="D148" s="411" t="s">
        <v>353</v>
      </c>
      <c r="E148" s="413" t="s">
        <v>535</v>
      </c>
      <c r="F148" s="413"/>
      <c r="G148" s="414" t="s">
        <v>48</v>
      </c>
      <c r="H148" s="415">
        <v>1</v>
      </c>
      <c r="I148" s="416">
        <v>0.01</v>
      </c>
      <c r="J148" s="416">
        <v>0.01</v>
      </c>
    </row>
    <row r="149" spans="1:10" s="376" customFormat="1" ht="30" x14ac:dyDescent="0.2">
      <c r="A149" s="411" t="s">
        <v>529</v>
      </c>
      <c r="B149" s="412" t="s">
        <v>354</v>
      </c>
      <c r="C149" s="411" t="s">
        <v>36</v>
      </c>
      <c r="D149" s="411" t="s">
        <v>355</v>
      </c>
      <c r="E149" s="413" t="s">
        <v>535</v>
      </c>
      <c r="F149" s="413"/>
      <c r="G149" s="414" t="s">
        <v>48</v>
      </c>
      <c r="H149" s="415">
        <v>1</v>
      </c>
      <c r="I149" s="416">
        <v>154.53</v>
      </c>
      <c r="J149" s="416">
        <v>154.53</v>
      </c>
    </row>
    <row r="150" spans="1:10" s="376" customFormat="1" ht="45" x14ac:dyDescent="0.2">
      <c r="A150" s="411" t="s">
        <v>529</v>
      </c>
      <c r="B150" s="412" t="s">
        <v>356</v>
      </c>
      <c r="C150" s="411" t="s">
        <v>186</v>
      </c>
      <c r="D150" s="411" t="s">
        <v>357</v>
      </c>
      <c r="E150" s="413" t="s">
        <v>214</v>
      </c>
      <c r="F150" s="413"/>
      <c r="G150" s="414" t="s">
        <v>47</v>
      </c>
      <c r="H150" s="415">
        <v>1</v>
      </c>
      <c r="I150" s="416">
        <v>4999.18</v>
      </c>
      <c r="J150" s="416">
        <v>4999.18</v>
      </c>
    </row>
    <row r="151" spans="1:10" s="376" customFormat="1" ht="15" x14ac:dyDescent="0.2">
      <c r="A151" s="405"/>
      <c r="B151" s="405"/>
      <c r="C151" s="405"/>
      <c r="D151" s="405"/>
      <c r="E151" s="405" t="s">
        <v>520</v>
      </c>
      <c r="F151" s="406">
        <v>16.600000000000001</v>
      </c>
      <c r="G151" s="405" t="s">
        <v>521</v>
      </c>
      <c r="H151" s="406">
        <v>0</v>
      </c>
      <c r="I151" s="405" t="s">
        <v>522</v>
      </c>
      <c r="J151" s="406">
        <v>16.600000000000001</v>
      </c>
    </row>
    <row r="152" spans="1:10" s="376" customFormat="1" ht="30" x14ac:dyDescent="0.2">
      <c r="A152" s="405"/>
      <c r="B152" s="405"/>
      <c r="C152" s="405"/>
      <c r="D152" s="405"/>
      <c r="E152" s="405" t="s">
        <v>523</v>
      </c>
      <c r="F152" s="406">
        <v>1984.86</v>
      </c>
      <c r="G152" s="405"/>
      <c r="H152" s="407" t="s">
        <v>524</v>
      </c>
      <c r="I152" s="407"/>
      <c r="J152" s="406">
        <v>7838.2</v>
      </c>
    </row>
    <row r="153" spans="1:10" s="376" customFormat="1" ht="16.5" thickBot="1" x14ac:dyDescent="0.25">
      <c r="A153" s="383"/>
      <c r="B153" s="383"/>
      <c r="C153" s="383"/>
      <c r="D153" s="383"/>
      <c r="E153" s="383"/>
      <c r="F153" s="383"/>
      <c r="G153" s="383" t="s">
        <v>525</v>
      </c>
      <c r="H153" s="408">
        <v>12</v>
      </c>
      <c r="I153" s="383" t="s">
        <v>526</v>
      </c>
      <c r="J153" s="409">
        <v>94058.4</v>
      </c>
    </row>
    <row r="154" spans="1:10" s="376" customFormat="1" ht="15.75" thickTop="1" x14ac:dyDescent="0.2">
      <c r="A154" s="410"/>
      <c r="B154" s="410"/>
      <c r="C154" s="410"/>
      <c r="D154" s="410"/>
      <c r="E154" s="410"/>
      <c r="F154" s="410"/>
      <c r="G154" s="410"/>
      <c r="H154" s="410"/>
      <c r="I154" s="410"/>
      <c r="J154" s="410"/>
    </row>
    <row r="155" spans="1:10" s="376" customFormat="1" ht="15.75" x14ac:dyDescent="0.2">
      <c r="A155" s="389" t="s">
        <v>272</v>
      </c>
      <c r="B155" s="389"/>
      <c r="C155" s="389"/>
      <c r="D155" s="389" t="s">
        <v>71</v>
      </c>
      <c r="E155" s="389"/>
      <c r="F155" s="390"/>
      <c r="G155" s="390"/>
      <c r="H155" s="391"/>
      <c r="I155" s="389"/>
      <c r="J155" s="392">
        <v>945572.16</v>
      </c>
    </row>
    <row r="156" spans="1:10" s="376" customFormat="1" ht="15.75" x14ac:dyDescent="0.2">
      <c r="A156" s="393" t="s">
        <v>273</v>
      </c>
      <c r="B156" s="394" t="s">
        <v>21</v>
      </c>
      <c r="C156" s="393" t="s">
        <v>22</v>
      </c>
      <c r="D156" s="393" t="s">
        <v>23</v>
      </c>
      <c r="E156" s="395" t="s">
        <v>515</v>
      </c>
      <c r="F156" s="395"/>
      <c r="G156" s="396" t="s">
        <v>287</v>
      </c>
      <c r="H156" s="394" t="s">
        <v>288</v>
      </c>
      <c r="I156" s="394" t="s">
        <v>289</v>
      </c>
      <c r="J156" s="394" t="s">
        <v>0</v>
      </c>
    </row>
    <row r="157" spans="1:10" s="376" customFormat="1" ht="30" x14ac:dyDescent="0.2">
      <c r="A157" s="374" t="s">
        <v>516</v>
      </c>
      <c r="B157" s="373" t="s">
        <v>615</v>
      </c>
      <c r="C157" s="374" t="s">
        <v>186</v>
      </c>
      <c r="D157" s="374" t="s">
        <v>611</v>
      </c>
      <c r="E157" s="397" t="s">
        <v>182</v>
      </c>
      <c r="F157" s="397"/>
      <c r="G157" s="375" t="s">
        <v>44</v>
      </c>
      <c r="H157" s="398">
        <v>1</v>
      </c>
      <c r="I157" s="384">
        <v>216.66</v>
      </c>
      <c r="J157" s="384">
        <v>216.66</v>
      </c>
    </row>
    <row r="158" spans="1:10" s="376" customFormat="1" ht="60" x14ac:dyDescent="0.2">
      <c r="A158" s="399" t="s">
        <v>517</v>
      </c>
      <c r="B158" s="400" t="s">
        <v>634</v>
      </c>
      <c r="C158" s="399" t="s">
        <v>36</v>
      </c>
      <c r="D158" s="399" t="s">
        <v>635</v>
      </c>
      <c r="E158" s="401" t="s">
        <v>182</v>
      </c>
      <c r="F158" s="401"/>
      <c r="G158" s="402" t="s">
        <v>38</v>
      </c>
      <c r="H158" s="403">
        <v>1</v>
      </c>
      <c r="I158" s="404">
        <v>23.9</v>
      </c>
      <c r="J158" s="404">
        <v>23.9</v>
      </c>
    </row>
    <row r="159" spans="1:10" s="376" customFormat="1" ht="60" x14ac:dyDescent="0.2">
      <c r="A159" s="399" t="s">
        <v>517</v>
      </c>
      <c r="B159" s="400" t="s">
        <v>636</v>
      </c>
      <c r="C159" s="399" t="s">
        <v>36</v>
      </c>
      <c r="D159" s="399" t="s">
        <v>637</v>
      </c>
      <c r="E159" s="401" t="s">
        <v>182</v>
      </c>
      <c r="F159" s="401"/>
      <c r="G159" s="402" t="s">
        <v>38</v>
      </c>
      <c r="H159" s="403">
        <v>1</v>
      </c>
      <c r="I159" s="404">
        <v>4.88</v>
      </c>
      <c r="J159" s="404">
        <v>4.88</v>
      </c>
    </row>
    <row r="160" spans="1:10" s="376" customFormat="1" ht="60" x14ac:dyDescent="0.2">
      <c r="A160" s="399" t="s">
        <v>517</v>
      </c>
      <c r="B160" s="400" t="s">
        <v>638</v>
      </c>
      <c r="C160" s="399" t="s">
        <v>36</v>
      </c>
      <c r="D160" s="399" t="s">
        <v>639</v>
      </c>
      <c r="E160" s="401" t="s">
        <v>182</v>
      </c>
      <c r="F160" s="401"/>
      <c r="G160" s="402" t="s">
        <v>38</v>
      </c>
      <c r="H160" s="403">
        <v>1</v>
      </c>
      <c r="I160" s="404">
        <v>3.86</v>
      </c>
      <c r="J160" s="404">
        <v>3.86</v>
      </c>
    </row>
    <row r="161" spans="1:10" s="376" customFormat="1" ht="60" x14ac:dyDescent="0.2">
      <c r="A161" s="399" t="s">
        <v>517</v>
      </c>
      <c r="B161" s="400" t="s">
        <v>640</v>
      </c>
      <c r="C161" s="399" t="s">
        <v>36</v>
      </c>
      <c r="D161" s="399" t="s">
        <v>641</v>
      </c>
      <c r="E161" s="401" t="s">
        <v>182</v>
      </c>
      <c r="F161" s="401"/>
      <c r="G161" s="402" t="s">
        <v>38</v>
      </c>
      <c r="H161" s="403">
        <v>1</v>
      </c>
      <c r="I161" s="404">
        <v>43.77</v>
      </c>
      <c r="J161" s="404">
        <v>43.77</v>
      </c>
    </row>
    <row r="162" spans="1:10" s="376" customFormat="1" ht="60" x14ac:dyDescent="0.2">
      <c r="A162" s="399" t="s">
        <v>517</v>
      </c>
      <c r="B162" s="400" t="s">
        <v>642</v>
      </c>
      <c r="C162" s="399" t="s">
        <v>36</v>
      </c>
      <c r="D162" s="399" t="s">
        <v>643</v>
      </c>
      <c r="E162" s="401" t="s">
        <v>182</v>
      </c>
      <c r="F162" s="401"/>
      <c r="G162" s="402" t="s">
        <v>38</v>
      </c>
      <c r="H162" s="403">
        <v>1</v>
      </c>
      <c r="I162" s="404">
        <v>140.25</v>
      </c>
      <c r="J162" s="404">
        <v>140.25</v>
      </c>
    </row>
    <row r="163" spans="1:10" s="376" customFormat="1" ht="15" x14ac:dyDescent="0.2">
      <c r="A163" s="405"/>
      <c r="B163" s="405"/>
      <c r="C163" s="405"/>
      <c r="D163" s="405"/>
      <c r="E163" s="405" t="s">
        <v>520</v>
      </c>
      <c r="F163" s="406">
        <v>0</v>
      </c>
      <c r="G163" s="405" t="s">
        <v>521</v>
      </c>
      <c r="H163" s="406">
        <v>0</v>
      </c>
      <c r="I163" s="405" t="s">
        <v>522</v>
      </c>
      <c r="J163" s="406">
        <v>0</v>
      </c>
    </row>
    <row r="164" spans="1:10" s="376" customFormat="1" ht="30" x14ac:dyDescent="0.2">
      <c r="A164" s="405"/>
      <c r="B164" s="405"/>
      <c r="C164" s="405"/>
      <c r="D164" s="405"/>
      <c r="E164" s="405" t="s">
        <v>523</v>
      </c>
      <c r="F164" s="406">
        <v>73.459999999999994</v>
      </c>
      <c r="G164" s="405"/>
      <c r="H164" s="407" t="s">
        <v>524</v>
      </c>
      <c r="I164" s="407"/>
      <c r="J164" s="406">
        <v>290.12</v>
      </c>
    </row>
    <row r="165" spans="1:10" s="376" customFormat="1" ht="16.5" thickBot="1" x14ac:dyDescent="0.25">
      <c r="A165" s="383"/>
      <c r="B165" s="383"/>
      <c r="C165" s="383"/>
      <c r="D165" s="383"/>
      <c r="E165" s="383"/>
      <c r="F165" s="383"/>
      <c r="G165" s="383" t="s">
        <v>525</v>
      </c>
      <c r="H165" s="408">
        <v>2288</v>
      </c>
      <c r="I165" s="383" t="s">
        <v>526</v>
      </c>
      <c r="J165" s="409">
        <v>663794.56000000006</v>
      </c>
    </row>
    <row r="166" spans="1:10" s="376" customFormat="1" ht="15.75" thickTop="1" x14ac:dyDescent="0.2">
      <c r="A166" s="410"/>
      <c r="B166" s="410"/>
      <c r="C166" s="410"/>
      <c r="D166" s="410"/>
      <c r="E166" s="410"/>
      <c r="F166" s="410"/>
      <c r="G166" s="410"/>
      <c r="H166" s="410"/>
      <c r="I166" s="410"/>
      <c r="J166" s="410"/>
    </row>
    <row r="167" spans="1:10" s="376" customFormat="1" ht="15.75" x14ac:dyDescent="0.2">
      <c r="A167" s="393" t="s">
        <v>274</v>
      </c>
      <c r="B167" s="394" t="s">
        <v>21</v>
      </c>
      <c r="C167" s="393" t="s">
        <v>22</v>
      </c>
      <c r="D167" s="393" t="s">
        <v>23</v>
      </c>
      <c r="E167" s="395" t="s">
        <v>515</v>
      </c>
      <c r="F167" s="395"/>
      <c r="G167" s="396" t="s">
        <v>287</v>
      </c>
      <c r="H167" s="394" t="s">
        <v>288</v>
      </c>
      <c r="I167" s="394" t="s">
        <v>289</v>
      </c>
      <c r="J167" s="394" t="s">
        <v>0</v>
      </c>
    </row>
    <row r="168" spans="1:10" s="376" customFormat="1" ht="30" x14ac:dyDescent="0.2">
      <c r="A168" s="374" t="s">
        <v>516</v>
      </c>
      <c r="B168" s="373" t="s">
        <v>616</v>
      </c>
      <c r="C168" s="374" t="s">
        <v>186</v>
      </c>
      <c r="D168" s="374" t="s">
        <v>612</v>
      </c>
      <c r="E168" s="397" t="s">
        <v>182</v>
      </c>
      <c r="F168" s="397"/>
      <c r="G168" s="375" t="s">
        <v>45</v>
      </c>
      <c r="H168" s="398">
        <v>1</v>
      </c>
      <c r="I168" s="384">
        <v>32.64</v>
      </c>
      <c r="J168" s="384">
        <v>32.64</v>
      </c>
    </row>
    <row r="169" spans="1:10" s="376" customFormat="1" ht="60" x14ac:dyDescent="0.2">
      <c r="A169" s="399" t="s">
        <v>517</v>
      </c>
      <c r="B169" s="400" t="s">
        <v>634</v>
      </c>
      <c r="C169" s="399" t="s">
        <v>36</v>
      </c>
      <c r="D169" s="399" t="s">
        <v>635</v>
      </c>
      <c r="E169" s="401" t="s">
        <v>182</v>
      </c>
      <c r="F169" s="401"/>
      <c r="G169" s="402" t="s">
        <v>38</v>
      </c>
      <c r="H169" s="403">
        <v>1</v>
      </c>
      <c r="I169" s="404">
        <v>23.9</v>
      </c>
      <c r="J169" s="404">
        <v>23.9</v>
      </c>
    </row>
    <row r="170" spans="1:10" s="376" customFormat="1" ht="60" x14ac:dyDescent="0.2">
      <c r="A170" s="399" t="s">
        <v>517</v>
      </c>
      <c r="B170" s="400" t="s">
        <v>636</v>
      </c>
      <c r="C170" s="399" t="s">
        <v>36</v>
      </c>
      <c r="D170" s="399" t="s">
        <v>637</v>
      </c>
      <c r="E170" s="401" t="s">
        <v>182</v>
      </c>
      <c r="F170" s="401"/>
      <c r="G170" s="402" t="s">
        <v>38</v>
      </c>
      <c r="H170" s="403">
        <v>1</v>
      </c>
      <c r="I170" s="404">
        <v>4.88</v>
      </c>
      <c r="J170" s="404">
        <v>4.88</v>
      </c>
    </row>
    <row r="171" spans="1:10" s="376" customFormat="1" ht="60" x14ac:dyDescent="0.2">
      <c r="A171" s="399" t="s">
        <v>517</v>
      </c>
      <c r="B171" s="400" t="s">
        <v>638</v>
      </c>
      <c r="C171" s="399" t="s">
        <v>36</v>
      </c>
      <c r="D171" s="399" t="s">
        <v>639</v>
      </c>
      <c r="E171" s="401" t="s">
        <v>182</v>
      </c>
      <c r="F171" s="401"/>
      <c r="G171" s="402" t="s">
        <v>38</v>
      </c>
      <c r="H171" s="403">
        <v>1</v>
      </c>
      <c r="I171" s="404">
        <v>3.86</v>
      </c>
      <c r="J171" s="404">
        <v>3.86</v>
      </c>
    </row>
    <row r="172" spans="1:10" s="376" customFormat="1" ht="15" x14ac:dyDescent="0.2">
      <c r="A172" s="405"/>
      <c r="B172" s="405"/>
      <c r="C172" s="405"/>
      <c r="D172" s="405"/>
      <c r="E172" s="405" t="s">
        <v>520</v>
      </c>
      <c r="F172" s="406">
        <v>0</v>
      </c>
      <c r="G172" s="405" t="s">
        <v>521</v>
      </c>
      <c r="H172" s="406">
        <v>0</v>
      </c>
      <c r="I172" s="405" t="s">
        <v>522</v>
      </c>
      <c r="J172" s="406">
        <v>0</v>
      </c>
    </row>
    <row r="173" spans="1:10" s="376" customFormat="1" ht="30" x14ac:dyDescent="0.2">
      <c r="A173" s="405"/>
      <c r="B173" s="405"/>
      <c r="C173" s="405"/>
      <c r="D173" s="405"/>
      <c r="E173" s="405" t="s">
        <v>523</v>
      </c>
      <c r="F173" s="406">
        <v>11.06</v>
      </c>
      <c r="G173" s="405"/>
      <c r="H173" s="407" t="s">
        <v>524</v>
      </c>
      <c r="I173" s="407"/>
      <c r="J173" s="406">
        <v>43.7</v>
      </c>
    </row>
    <row r="174" spans="1:10" s="376" customFormat="1" ht="16.5" thickBot="1" x14ac:dyDescent="0.25">
      <c r="A174" s="383"/>
      <c r="B174" s="383"/>
      <c r="C174" s="383"/>
      <c r="D174" s="383"/>
      <c r="E174" s="383"/>
      <c r="F174" s="383"/>
      <c r="G174" s="383" t="s">
        <v>525</v>
      </c>
      <c r="H174" s="408">
        <v>6448</v>
      </c>
      <c r="I174" s="383" t="s">
        <v>526</v>
      </c>
      <c r="J174" s="409">
        <v>281777.59999999998</v>
      </c>
    </row>
    <row r="175" spans="1:10" s="376" customFormat="1" ht="15.75" thickTop="1" x14ac:dyDescent="0.2">
      <c r="A175" s="410"/>
      <c r="B175" s="410"/>
      <c r="C175" s="410"/>
      <c r="D175" s="410"/>
      <c r="E175" s="410"/>
      <c r="F175" s="410"/>
      <c r="G175" s="410"/>
      <c r="H175" s="410"/>
      <c r="I175" s="410"/>
      <c r="J175" s="410"/>
    </row>
    <row r="176" spans="1:10" s="376" customFormat="1" ht="15.75" x14ac:dyDescent="0.2">
      <c r="A176" s="389" t="s">
        <v>376</v>
      </c>
      <c r="B176" s="389"/>
      <c r="C176" s="389"/>
      <c r="D176" s="389" t="s">
        <v>83</v>
      </c>
      <c r="E176" s="389"/>
      <c r="F176" s="390"/>
      <c r="G176" s="390"/>
      <c r="H176" s="391"/>
      <c r="I176" s="389"/>
      <c r="J176" s="392">
        <v>156187.71</v>
      </c>
    </row>
    <row r="177" spans="1:10" s="376" customFormat="1" ht="15.75" x14ac:dyDescent="0.2">
      <c r="A177" s="389" t="s">
        <v>377</v>
      </c>
      <c r="B177" s="389"/>
      <c r="C177" s="389"/>
      <c r="D177" s="389" t="s">
        <v>75</v>
      </c>
      <c r="E177" s="389"/>
      <c r="F177" s="390"/>
      <c r="G177" s="390"/>
      <c r="H177" s="391"/>
      <c r="I177" s="389"/>
      <c r="J177" s="392">
        <v>153552.6</v>
      </c>
    </row>
    <row r="178" spans="1:10" s="376" customFormat="1" ht="15.75" x14ac:dyDescent="0.2">
      <c r="A178" s="393"/>
      <c r="B178" s="394" t="s">
        <v>21</v>
      </c>
      <c r="C178" s="393" t="s">
        <v>22</v>
      </c>
      <c r="D178" s="393" t="s">
        <v>23</v>
      </c>
      <c r="E178" s="395" t="s">
        <v>515</v>
      </c>
      <c r="F178" s="395"/>
      <c r="G178" s="396" t="s">
        <v>287</v>
      </c>
      <c r="H178" s="394" t="s">
        <v>288</v>
      </c>
      <c r="I178" s="394" t="s">
        <v>289</v>
      </c>
      <c r="J178" s="394" t="s">
        <v>0</v>
      </c>
    </row>
    <row r="179" spans="1:10" s="376" customFormat="1" ht="45" x14ac:dyDescent="0.2">
      <c r="A179" s="378" t="s">
        <v>529</v>
      </c>
      <c r="B179" s="377" t="s">
        <v>215</v>
      </c>
      <c r="C179" s="378" t="s">
        <v>36</v>
      </c>
      <c r="D179" s="378" t="s">
        <v>216</v>
      </c>
      <c r="E179" s="417" t="s">
        <v>185</v>
      </c>
      <c r="F179" s="417"/>
      <c r="G179" s="379" t="s">
        <v>35</v>
      </c>
      <c r="H179" s="418">
        <v>1</v>
      </c>
      <c r="I179" s="385">
        <v>86.2</v>
      </c>
      <c r="J179" s="385">
        <v>86.2</v>
      </c>
    </row>
    <row r="180" spans="1:10" s="376" customFormat="1" ht="15" x14ac:dyDescent="0.2">
      <c r="A180" s="405"/>
      <c r="B180" s="405"/>
      <c r="C180" s="405"/>
      <c r="D180" s="405"/>
      <c r="E180" s="405" t="s">
        <v>520</v>
      </c>
      <c r="F180" s="406">
        <v>0</v>
      </c>
      <c r="G180" s="405" t="s">
        <v>521</v>
      </c>
      <c r="H180" s="406">
        <v>0</v>
      </c>
      <c r="I180" s="405" t="s">
        <v>522</v>
      </c>
      <c r="J180" s="406">
        <v>0</v>
      </c>
    </row>
    <row r="181" spans="1:10" s="376" customFormat="1" ht="30" x14ac:dyDescent="0.2">
      <c r="A181" s="405"/>
      <c r="B181" s="405"/>
      <c r="C181" s="405"/>
      <c r="D181" s="405"/>
      <c r="E181" s="405" t="s">
        <v>523</v>
      </c>
      <c r="F181" s="406">
        <v>29.23</v>
      </c>
      <c r="G181" s="405"/>
      <c r="H181" s="407" t="s">
        <v>524</v>
      </c>
      <c r="I181" s="407"/>
      <c r="J181" s="406">
        <v>115.43</v>
      </c>
    </row>
    <row r="182" spans="1:10" s="376" customFormat="1" ht="16.5" thickBot="1" x14ac:dyDescent="0.25">
      <c r="A182" s="383"/>
      <c r="B182" s="383"/>
      <c r="C182" s="383"/>
      <c r="D182" s="383"/>
      <c r="E182" s="383"/>
      <c r="F182" s="383"/>
      <c r="G182" s="383" t="s">
        <v>525</v>
      </c>
      <c r="H182" s="408">
        <v>460</v>
      </c>
      <c r="I182" s="383" t="s">
        <v>526</v>
      </c>
      <c r="J182" s="409">
        <v>53097.8</v>
      </c>
    </row>
    <row r="183" spans="1:10" s="376" customFormat="1" ht="15.75" thickTop="1" x14ac:dyDescent="0.2">
      <c r="A183" s="410"/>
      <c r="B183" s="410"/>
      <c r="C183" s="410"/>
      <c r="D183" s="410"/>
      <c r="E183" s="410"/>
      <c r="F183" s="410"/>
      <c r="G183" s="410"/>
      <c r="H183" s="410"/>
      <c r="I183" s="410"/>
      <c r="J183" s="410"/>
    </row>
    <row r="184" spans="1:10" s="376" customFormat="1" ht="15.75" x14ac:dyDescent="0.2">
      <c r="A184" s="393"/>
      <c r="B184" s="394" t="s">
        <v>21</v>
      </c>
      <c r="C184" s="393" t="s">
        <v>22</v>
      </c>
      <c r="D184" s="393" t="s">
        <v>23</v>
      </c>
      <c r="E184" s="395" t="s">
        <v>515</v>
      </c>
      <c r="F184" s="395"/>
      <c r="G184" s="396" t="s">
        <v>287</v>
      </c>
      <c r="H184" s="394" t="s">
        <v>288</v>
      </c>
      <c r="I184" s="394" t="s">
        <v>289</v>
      </c>
      <c r="J184" s="394" t="s">
        <v>0</v>
      </c>
    </row>
    <row r="185" spans="1:10" s="376" customFormat="1" ht="30" x14ac:dyDescent="0.2">
      <c r="A185" s="378" t="s">
        <v>529</v>
      </c>
      <c r="B185" s="377" t="s">
        <v>220</v>
      </c>
      <c r="C185" s="378" t="s">
        <v>36</v>
      </c>
      <c r="D185" s="378" t="s">
        <v>221</v>
      </c>
      <c r="E185" s="417" t="s">
        <v>185</v>
      </c>
      <c r="F185" s="417"/>
      <c r="G185" s="379" t="s">
        <v>35</v>
      </c>
      <c r="H185" s="418">
        <v>1</v>
      </c>
      <c r="I185" s="385">
        <v>53.44</v>
      </c>
      <c r="J185" s="385">
        <v>53.44</v>
      </c>
    </row>
    <row r="186" spans="1:10" s="376" customFormat="1" ht="15" x14ac:dyDescent="0.2">
      <c r="A186" s="405"/>
      <c r="B186" s="405"/>
      <c r="C186" s="405"/>
      <c r="D186" s="405"/>
      <c r="E186" s="405" t="s">
        <v>520</v>
      </c>
      <c r="F186" s="406">
        <v>0</v>
      </c>
      <c r="G186" s="405" t="s">
        <v>521</v>
      </c>
      <c r="H186" s="406">
        <v>0</v>
      </c>
      <c r="I186" s="405" t="s">
        <v>522</v>
      </c>
      <c r="J186" s="406">
        <v>0</v>
      </c>
    </row>
    <row r="187" spans="1:10" s="376" customFormat="1" ht="30" x14ac:dyDescent="0.2">
      <c r="A187" s="405"/>
      <c r="B187" s="405"/>
      <c r="C187" s="405"/>
      <c r="D187" s="405"/>
      <c r="E187" s="405" t="s">
        <v>523</v>
      </c>
      <c r="F187" s="406">
        <v>18.12</v>
      </c>
      <c r="G187" s="405"/>
      <c r="H187" s="407" t="s">
        <v>524</v>
      </c>
      <c r="I187" s="407"/>
      <c r="J187" s="406">
        <v>71.56</v>
      </c>
    </row>
    <row r="188" spans="1:10" s="376" customFormat="1" ht="16.5" thickBot="1" x14ac:dyDescent="0.25">
      <c r="A188" s="383"/>
      <c r="B188" s="383"/>
      <c r="C188" s="383"/>
      <c r="D188" s="383"/>
      <c r="E188" s="383"/>
      <c r="F188" s="383"/>
      <c r="G188" s="383" t="s">
        <v>525</v>
      </c>
      <c r="H188" s="408">
        <v>460</v>
      </c>
      <c r="I188" s="383" t="s">
        <v>526</v>
      </c>
      <c r="J188" s="409">
        <v>32917.599999999999</v>
      </c>
    </row>
    <row r="189" spans="1:10" s="376" customFormat="1" ht="15.75" thickTop="1" x14ac:dyDescent="0.2">
      <c r="A189" s="410"/>
      <c r="B189" s="410"/>
      <c r="C189" s="410"/>
      <c r="D189" s="410"/>
      <c r="E189" s="410"/>
      <c r="F189" s="410"/>
      <c r="G189" s="410"/>
      <c r="H189" s="410"/>
      <c r="I189" s="410"/>
      <c r="J189" s="410"/>
    </row>
    <row r="190" spans="1:10" s="376" customFormat="1" ht="15.75" x14ac:dyDescent="0.2">
      <c r="A190" s="393"/>
      <c r="B190" s="394" t="s">
        <v>21</v>
      </c>
      <c r="C190" s="393" t="s">
        <v>22</v>
      </c>
      <c r="D190" s="393" t="s">
        <v>23</v>
      </c>
      <c r="E190" s="395" t="s">
        <v>515</v>
      </c>
      <c r="F190" s="395"/>
      <c r="G190" s="396" t="s">
        <v>287</v>
      </c>
      <c r="H190" s="394" t="s">
        <v>288</v>
      </c>
      <c r="I190" s="394" t="s">
        <v>289</v>
      </c>
      <c r="J190" s="394" t="s">
        <v>0</v>
      </c>
    </row>
    <row r="191" spans="1:10" s="376" customFormat="1" ht="15" x14ac:dyDescent="0.2">
      <c r="A191" s="378" t="s">
        <v>529</v>
      </c>
      <c r="B191" s="377" t="s">
        <v>208</v>
      </c>
      <c r="C191" s="378" t="s">
        <v>36</v>
      </c>
      <c r="D191" s="378" t="s">
        <v>209</v>
      </c>
      <c r="E191" s="417" t="s">
        <v>185</v>
      </c>
      <c r="F191" s="417"/>
      <c r="G191" s="379" t="s">
        <v>35</v>
      </c>
      <c r="H191" s="418">
        <v>1</v>
      </c>
      <c r="I191" s="385">
        <v>206.89</v>
      </c>
      <c r="J191" s="385">
        <v>206.89</v>
      </c>
    </row>
    <row r="192" spans="1:10" s="376" customFormat="1" ht="15" x14ac:dyDescent="0.2">
      <c r="A192" s="405"/>
      <c r="B192" s="405"/>
      <c r="C192" s="405"/>
      <c r="D192" s="405"/>
      <c r="E192" s="405" t="s">
        <v>520</v>
      </c>
      <c r="F192" s="406">
        <v>0</v>
      </c>
      <c r="G192" s="405" t="s">
        <v>521</v>
      </c>
      <c r="H192" s="406">
        <v>0</v>
      </c>
      <c r="I192" s="405" t="s">
        <v>522</v>
      </c>
      <c r="J192" s="406">
        <v>0</v>
      </c>
    </row>
    <row r="193" spans="1:10" s="376" customFormat="1" ht="30" x14ac:dyDescent="0.2">
      <c r="A193" s="405"/>
      <c r="B193" s="405"/>
      <c r="C193" s="405"/>
      <c r="D193" s="405"/>
      <c r="E193" s="405" t="s">
        <v>523</v>
      </c>
      <c r="F193" s="406">
        <v>70.150000000000006</v>
      </c>
      <c r="G193" s="405"/>
      <c r="H193" s="407" t="s">
        <v>524</v>
      </c>
      <c r="I193" s="407"/>
      <c r="J193" s="406">
        <v>277.04000000000002</v>
      </c>
    </row>
    <row r="194" spans="1:10" s="376" customFormat="1" ht="16.5" thickBot="1" x14ac:dyDescent="0.25">
      <c r="A194" s="383"/>
      <c r="B194" s="383"/>
      <c r="C194" s="383"/>
      <c r="D194" s="383"/>
      <c r="E194" s="383"/>
      <c r="F194" s="383"/>
      <c r="G194" s="383" t="s">
        <v>525</v>
      </c>
      <c r="H194" s="408">
        <v>230</v>
      </c>
      <c r="I194" s="383" t="s">
        <v>526</v>
      </c>
      <c r="J194" s="409">
        <v>63719.199999999997</v>
      </c>
    </row>
    <row r="195" spans="1:10" s="376" customFormat="1" ht="15.75" thickTop="1" x14ac:dyDescent="0.2">
      <c r="A195" s="410"/>
      <c r="B195" s="410"/>
      <c r="C195" s="410"/>
      <c r="D195" s="410"/>
      <c r="E195" s="410"/>
      <c r="F195" s="410"/>
      <c r="G195" s="410"/>
      <c r="H195" s="410"/>
      <c r="I195" s="410"/>
      <c r="J195" s="410"/>
    </row>
    <row r="196" spans="1:10" s="376" customFormat="1" ht="15.75" x14ac:dyDescent="0.2">
      <c r="A196" s="393"/>
      <c r="B196" s="394" t="s">
        <v>21</v>
      </c>
      <c r="C196" s="393" t="s">
        <v>22</v>
      </c>
      <c r="D196" s="393" t="s">
        <v>23</v>
      </c>
      <c r="E196" s="395" t="s">
        <v>515</v>
      </c>
      <c r="F196" s="395"/>
      <c r="G196" s="396" t="s">
        <v>287</v>
      </c>
      <c r="H196" s="394" t="s">
        <v>288</v>
      </c>
      <c r="I196" s="394" t="s">
        <v>289</v>
      </c>
      <c r="J196" s="394" t="s">
        <v>0</v>
      </c>
    </row>
    <row r="197" spans="1:10" s="376" customFormat="1" ht="30" x14ac:dyDescent="0.2">
      <c r="A197" s="378" t="s">
        <v>529</v>
      </c>
      <c r="B197" s="377" t="s">
        <v>226</v>
      </c>
      <c r="C197" s="378" t="s">
        <v>36</v>
      </c>
      <c r="D197" s="378" t="s">
        <v>227</v>
      </c>
      <c r="E197" s="417" t="s">
        <v>185</v>
      </c>
      <c r="F197" s="417"/>
      <c r="G197" s="379" t="s">
        <v>35</v>
      </c>
      <c r="H197" s="418">
        <v>1</v>
      </c>
      <c r="I197" s="385">
        <v>3.1</v>
      </c>
      <c r="J197" s="385">
        <v>3.1</v>
      </c>
    </row>
    <row r="198" spans="1:10" s="376" customFormat="1" ht="15" x14ac:dyDescent="0.2">
      <c r="A198" s="405"/>
      <c r="B198" s="405"/>
      <c r="C198" s="405"/>
      <c r="D198" s="405"/>
      <c r="E198" s="405" t="s">
        <v>520</v>
      </c>
      <c r="F198" s="406">
        <v>0</v>
      </c>
      <c r="G198" s="405" t="s">
        <v>521</v>
      </c>
      <c r="H198" s="406">
        <v>0</v>
      </c>
      <c r="I198" s="405" t="s">
        <v>522</v>
      </c>
      <c r="J198" s="406">
        <v>0</v>
      </c>
    </row>
    <row r="199" spans="1:10" s="376" customFormat="1" ht="30" x14ac:dyDescent="0.2">
      <c r="A199" s="405"/>
      <c r="B199" s="405"/>
      <c r="C199" s="405"/>
      <c r="D199" s="405"/>
      <c r="E199" s="405" t="s">
        <v>523</v>
      </c>
      <c r="F199" s="406">
        <v>1.05</v>
      </c>
      <c r="G199" s="405"/>
      <c r="H199" s="407" t="s">
        <v>524</v>
      </c>
      <c r="I199" s="407"/>
      <c r="J199" s="406">
        <v>4.1500000000000004</v>
      </c>
    </row>
    <row r="200" spans="1:10" s="376" customFormat="1" ht="16.5" thickBot="1" x14ac:dyDescent="0.25">
      <c r="A200" s="383"/>
      <c r="B200" s="383"/>
      <c r="C200" s="383"/>
      <c r="D200" s="383"/>
      <c r="E200" s="383"/>
      <c r="F200" s="383"/>
      <c r="G200" s="383" t="s">
        <v>525</v>
      </c>
      <c r="H200" s="408">
        <v>920</v>
      </c>
      <c r="I200" s="383" t="s">
        <v>526</v>
      </c>
      <c r="J200" s="409">
        <v>3818</v>
      </c>
    </row>
    <row r="201" spans="1:10" s="376" customFormat="1" ht="15.75" thickTop="1" x14ac:dyDescent="0.2">
      <c r="A201" s="410"/>
      <c r="B201" s="410"/>
      <c r="C201" s="410"/>
      <c r="D201" s="410"/>
      <c r="E201" s="410"/>
      <c r="F201" s="410"/>
      <c r="G201" s="410"/>
      <c r="H201" s="410"/>
      <c r="I201" s="410"/>
      <c r="J201" s="410"/>
    </row>
    <row r="202" spans="1:10" s="376" customFormat="1" ht="15.75" x14ac:dyDescent="0.2">
      <c r="A202" s="389" t="s">
        <v>382</v>
      </c>
      <c r="B202" s="389"/>
      <c r="C202" s="389"/>
      <c r="D202" s="389" t="s">
        <v>80</v>
      </c>
      <c r="E202" s="389"/>
      <c r="F202" s="390"/>
      <c r="G202" s="390"/>
      <c r="H202" s="391"/>
      <c r="I202" s="389"/>
      <c r="J202" s="392">
        <v>2635.11</v>
      </c>
    </row>
    <row r="203" spans="1:10" s="376" customFormat="1" ht="15.75" x14ac:dyDescent="0.2">
      <c r="A203" s="393"/>
      <c r="B203" s="394" t="s">
        <v>21</v>
      </c>
      <c r="C203" s="393" t="s">
        <v>22</v>
      </c>
      <c r="D203" s="393" t="s">
        <v>23</v>
      </c>
      <c r="E203" s="395" t="s">
        <v>515</v>
      </c>
      <c r="F203" s="395"/>
      <c r="G203" s="396" t="s">
        <v>287</v>
      </c>
      <c r="H203" s="394" t="s">
        <v>288</v>
      </c>
      <c r="I203" s="394" t="s">
        <v>289</v>
      </c>
      <c r="J203" s="394" t="s">
        <v>0</v>
      </c>
    </row>
    <row r="204" spans="1:10" s="376" customFormat="1" ht="15" x14ac:dyDescent="0.2">
      <c r="A204" s="378" t="s">
        <v>529</v>
      </c>
      <c r="B204" s="377" t="s">
        <v>229</v>
      </c>
      <c r="C204" s="378" t="s">
        <v>36</v>
      </c>
      <c r="D204" s="378" t="s">
        <v>230</v>
      </c>
      <c r="E204" s="417" t="s">
        <v>185</v>
      </c>
      <c r="F204" s="417"/>
      <c r="G204" s="379" t="s">
        <v>39</v>
      </c>
      <c r="H204" s="418">
        <v>1</v>
      </c>
      <c r="I204" s="385">
        <v>4.18</v>
      </c>
      <c r="J204" s="385">
        <v>4.18</v>
      </c>
    </row>
    <row r="205" spans="1:10" s="376" customFormat="1" ht="15" x14ac:dyDescent="0.2">
      <c r="A205" s="405"/>
      <c r="B205" s="405"/>
      <c r="C205" s="405"/>
      <c r="D205" s="405"/>
      <c r="E205" s="405" t="s">
        <v>520</v>
      </c>
      <c r="F205" s="406">
        <v>0</v>
      </c>
      <c r="G205" s="405" t="s">
        <v>521</v>
      </c>
      <c r="H205" s="406">
        <v>0</v>
      </c>
      <c r="I205" s="405" t="s">
        <v>522</v>
      </c>
      <c r="J205" s="406">
        <v>0</v>
      </c>
    </row>
    <row r="206" spans="1:10" s="376" customFormat="1" ht="30" x14ac:dyDescent="0.2">
      <c r="A206" s="405"/>
      <c r="B206" s="405"/>
      <c r="C206" s="405"/>
      <c r="D206" s="405"/>
      <c r="E206" s="405" t="s">
        <v>523</v>
      </c>
      <c r="F206" s="406">
        <v>1.41</v>
      </c>
      <c r="G206" s="405"/>
      <c r="H206" s="407" t="s">
        <v>524</v>
      </c>
      <c r="I206" s="407"/>
      <c r="J206" s="406">
        <v>5.59</v>
      </c>
    </row>
    <row r="207" spans="1:10" s="376" customFormat="1" ht="16.5" thickBot="1" x14ac:dyDescent="0.25">
      <c r="A207" s="383"/>
      <c r="B207" s="383"/>
      <c r="C207" s="383"/>
      <c r="D207" s="383"/>
      <c r="E207" s="383"/>
      <c r="F207" s="383"/>
      <c r="G207" s="383" t="s">
        <v>525</v>
      </c>
      <c r="H207" s="408">
        <v>207</v>
      </c>
      <c r="I207" s="383" t="s">
        <v>526</v>
      </c>
      <c r="J207" s="409">
        <v>1157.1300000000001</v>
      </c>
    </row>
    <row r="208" spans="1:10" s="376" customFormat="1" ht="15.75" thickTop="1" x14ac:dyDescent="0.2">
      <c r="A208" s="410"/>
      <c r="B208" s="410"/>
      <c r="C208" s="410"/>
      <c r="D208" s="410"/>
      <c r="E208" s="410"/>
      <c r="F208" s="410"/>
      <c r="G208" s="410"/>
      <c r="H208" s="410"/>
      <c r="I208" s="410"/>
      <c r="J208" s="410"/>
    </row>
    <row r="209" spans="1:10" s="376" customFormat="1" ht="15.75" x14ac:dyDescent="0.2">
      <c r="A209" s="393"/>
      <c r="B209" s="394" t="s">
        <v>21</v>
      </c>
      <c r="C209" s="393" t="s">
        <v>22</v>
      </c>
      <c r="D209" s="393" t="s">
        <v>23</v>
      </c>
      <c r="E209" s="395" t="s">
        <v>515</v>
      </c>
      <c r="F209" s="395"/>
      <c r="G209" s="396" t="s">
        <v>287</v>
      </c>
      <c r="H209" s="394" t="s">
        <v>288</v>
      </c>
      <c r="I209" s="394" t="s">
        <v>289</v>
      </c>
      <c r="J209" s="394" t="s">
        <v>0</v>
      </c>
    </row>
    <row r="210" spans="1:10" s="376" customFormat="1" ht="15" x14ac:dyDescent="0.2">
      <c r="A210" s="378" t="s">
        <v>529</v>
      </c>
      <c r="B210" s="377" t="s">
        <v>198</v>
      </c>
      <c r="C210" s="378" t="s">
        <v>36</v>
      </c>
      <c r="D210" s="378" t="s">
        <v>199</v>
      </c>
      <c r="E210" s="417" t="s">
        <v>185</v>
      </c>
      <c r="F210" s="417"/>
      <c r="G210" s="379" t="s">
        <v>39</v>
      </c>
      <c r="H210" s="418">
        <v>1</v>
      </c>
      <c r="I210" s="385">
        <v>1.78</v>
      </c>
      <c r="J210" s="385">
        <v>1.78</v>
      </c>
    </row>
    <row r="211" spans="1:10" s="376" customFormat="1" ht="15" x14ac:dyDescent="0.2">
      <c r="A211" s="405"/>
      <c r="B211" s="405"/>
      <c r="C211" s="405"/>
      <c r="D211" s="405"/>
      <c r="E211" s="405" t="s">
        <v>520</v>
      </c>
      <c r="F211" s="406">
        <v>0</v>
      </c>
      <c r="G211" s="405" t="s">
        <v>521</v>
      </c>
      <c r="H211" s="406">
        <v>0</v>
      </c>
      <c r="I211" s="405" t="s">
        <v>522</v>
      </c>
      <c r="J211" s="406">
        <v>0</v>
      </c>
    </row>
    <row r="212" spans="1:10" s="376" customFormat="1" ht="30" x14ac:dyDescent="0.2">
      <c r="A212" s="405"/>
      <c r="B212" s="405"/>
      <c r="C212" s="405"/>
      <c r="D212" s="405"/>
      <c r="E212" s="405" t="s">
        <v>523</v>
      </c>
      <c r="F212" s="406">
        <v>0.6</v>
      </c>
      <c r="G212" s="405"/>
      <c r="H212" s="407" t="s">
        <v>524</v>
      </c>
      <c r="I212" s="407"/>
      <c r="J212" s="406">
        <v>2.38</v>
      </c>
    </row>
    <row r="213" spans="1:10" s="376" customFormat="1" ht="16.5" thickBot="1" x14ac:dyDescent="0.25">
      <c r="A213" s="383"/>
      <c r="B213" s="383"/>
      <c r="C213" s="383"/>
      <c r="D213" s="383"/>
      <c r="E213" s="383"/>
      <c r="F213" s="383"/>
      <c r="G213" s="383" t="s">
        <v>525</v>
      </c>
      <c r="H213" s="408">
        <v>621</v>
      </c>
      <c r="I213" s="383" t="s">
        <v>526</v>
      </c>
      <c r="J213" s="409">
        <v>1477.98</v>
      </c>
    </row>
    <row r="214" spans="1:10" s="376" customFormat="1" ht="15.75" thickTop="1" x14ac:dyDescent="0.2">
      <c r="A214" s="410"/>
      <c r="B214" s="410"/>
      <c r="C214" s="410"/>
      <c r="D214" s="410"/>
      <c r="E214" s="410"/>
      <c r="F214" s="410"/>
      <c r="G214" s="410"/>
      <c r="H214" s="410"/>
      <c r="I214" s="410"/>
      <c r="J214" s="410"/>
    </row>
    <row r="215" spans="1:10" s="376" customFormat="1" ht="15.75" x14ac:dyDescent="0.2">
      <c r="A215" s="389" t="s">
        <v>385</v>
      </c>
      <c r="B215" s="389"/>
      <c r="C215" s="389"/>
      <c r="D215" s="389" t="s">
        <v>259</v>
      </c>
      <c r="E215" s="389"/>
      <c r="F215" s="390"/>
      <c r="G215" s="390"/>
      <c r="H215" s="391"/>
      <c r="I215" s="389"/>
      <c r="J215" s="392">
        <v>123335.43</v>
      </c>
    </row>
    <row r="216" spans="1:10" s="376" customFormat="1" ht="15.75" x14ac:dyDescent="0.2">
      <c r="A216" s="389" t="s">
        <v>386</v>
      </c>
      <c r="B216" s="389"/>
      <c r="C216" s="389"/>
      <c r="D216" s="389" t="s">
        <v>87</v>
      </c>
      <c r="E216" s="389"/>
      <c r="F216" s="390"/>
      <c r="G216" s="390"/>
      <c r="H216" s="391"/>
      <c r="I216" s="389"/>
      <c r="J216" s="392">
        <v>120536.1</v>
      </c>
    </row>
    <row r="217" spans="1:10" s="376" customFormat="1" ht="15.75" x14ac:dyDescent="0.2">
      <c r="A217" s="393"/>
      <c r="B217" s="394" t="s">
        <v>21</v>
      </c>
      <c r="C217" s="393" t="s">
        <v>22</v>
      </c>
      <c r="D217" s="393" t="s">
        <v>23</v>
      </c>
      <c r="E217" s="395" t="s">
        <v>515</v>
      </c>
      <c r="F217" s="395"/>
      <c r="G217" s="396" t="s">
        <v>287</v>
      </c>
      <c r="H217" s="394" t="s">
        <v>288</v>
      </c>
      <c r="I217" s="394" t="s">
        <v>289</v>
      </c>
      <c r="J217" s="394" t="s">
        <v>0</v>
      </c>
    </row>
    <row r="218" spans="1:10" s="376" customFormat="1" ht="45" x14ac:dyDescent="0.2">
      <c r="A218" s="378" t="s">
        <v>529</v>
      </c>
      <c r="B218" s="377" t="s">
        <v>206</v>
      </c>
      <c r="C218" s="378" t="s">
        <v>36</v>
      </c>
      <c r="D218" s="378" t="s">
        <v>207</v>
      </c>
      <c r="E218" s="417" t="s">
        <v>185</v>
      </c>
      <c r="F218" s="417"/>
      <c r="G218" s="379" t="s">
        <v>35</v>
      </c>
      <c r="H218" s="418">
        <v>1</v>
      </c>
      <c r="I218" s="385">
        <v>131.03</v>
      </c>
      <c r="J218" s="385">
        <v>131.03</v>
      </c>
    </row>
    <row r="219" spans="1:10" s="376" customFormat="1" ht="15" x14ac:dyDescent="0.2">
      <c r="A219" s="405"/>
      <c r="B219" s="405"/>
      <c r="C219" s="405"/>
      <c r="D219" s="405"/>
      <c r="E219" s="405" t="s">
        <v>520</v>
      </c>
      <c r="F219" s="406">
        <v>0</v>
      </c>
      <c r="G219" s="405" t="s">
        <v>521</v>
      </c>
      <c r="H219" s="406">
        <v>0</v>
      </c>
      <c r="I219" s="405" t="s">
        <v>522</v>
      </c>
      <c r="J219" s="406">
        <v>0</v>
      </c>
    </row>
    <row r="220" spans="1:10" s="376" customFormat="1" ht="30" x14ac:dyDescent="0.2">
      <c r="A220" s="405"/>
      <c r="B220" s="405"/>
      <c r="C220" s="405"/>
      <c r="D220" s="405"/>
      <c r="E220" s="405" t="s">
        <v>523</v>
      </c>
      <c r="F220" s="406">
        <v>44.43</v>
      </c>
      <c r="G220" s="405"/>
      <c r="H220" s="407" t="s">
        <v>524</v>
      </c>
      <c r="I220" s="407"/>
      <c r="J220" s="406">
        <v>175.46</v>
      </c>
    </row>
    <row r="221" spans="1:10" s="376" customFormat="1" ht="16.5" thickBot="1" x14ac:dyDescent="0.25">
      <c r="A221" s="383"/>
      <c r="B221" s="383"/>
      <c r="C221" s="383"/>
      <c r="D221" s="383"/>
      <c r="E221" s="383"/>
      <c r="F221" s="383"/>
      <c r="G221" s="383" t="s">
        <v>525</v>
      </c>
      <c r="H221" s="408">
        <v>460</v>
      </c>
      <c r="I221" s="383" t="s">
        <v>526</v>
      </c>
      <c r="J221" s="409">
        <v>80711.600000000006</v>
      </c>
    </row>
    <row r="222" spans="1:10" s="376" customFormat="1" ht="15.75" thickTop="1" x14ac:dyDescent="0.2">
      <c r="A222" s="410"/>
      <c r="B222" s="410"/>
      <c r="C222" s="410"/>
      <c r="D222" s="410"/>
      <c r="E222" s="410"/>
      <c r="F222" s="410"/>
      <c r="G222" s="410"/>
      <c r="H222" s="410"/>
      <c r="I222" s="410"/>
      <c r="J222" s="410"/>
    </row>
    <row r="223" spans="1:10" s="376" customFormat="1" ht="15.75" x14ac:dyDescent="0.2">
      <c r="A223" s="393"/>
      <c r="B223" s="394" t="s">
        <v>21</v>
      </c>
      <c r="C223" s="393" t="s">
        <v>22</v>
      </c>
      <c r="D223" s="393" t="s">
        <v>23</v>
      </c>
      <c r="E223" s="395" t="s">
        <v>515</v>
      </c>
      <c r="F223" s="395"/>
      <c r="G223" s="396" t="s">
        <v>287</v>
      </c>
      <c r="H223" s="394" t="s">
        <v>288</v>
      </c>
      <c r="I223" s="394" t="s">
        <v>289</v>
      </c>
      <c r="J223" s="394" t="s">
        <v>0</v>
      </c>
    </row>
    <row r="224" spans="1:10" s="376" customFormat="1" ht="15" x14ac:dyDescent="0.2">
      <c r="A224" s="378" t="s">
        <v>529</v>
      </c>
      <c r="B224" s="377" t="s">
        <v>217</v>
      </c>
      <c r="C224" s="378" t="s">
        <v>36</v>
      </c>
      <c r="D224" s="378" t="s">
        <v>218</v>
      </c>
      <c r="E224" s="417" t="s">
        <v>185</v>
      </c>
      <c r="F224" s="417"/>
      <c r="G224" s="379" t="s">
        <v>35</v>
      </c>
      <c r="H224" s="418">
        <v>1</v>
      </c>
      <c r="I224" s="385">
        <v>129.31</v>
      </c>
      <c r="J224" s="385">
        <v>129.31</v>
      </c>
    </row>
    <row r="225" spans="1:10" s="376" customFormat="1" ht="15" x14ac:dyDescent="0.2">
      <c r="A225" s="405"/>
      <c r="B225" s="405"/>
      <c r="C225" s="405"/>
      <c r="D225" s="405"/>
      <c r="E225" s="405" t="s">
        <v>520</v>
      </c>
      <c r="F225" s="406">
        <v>0</v>
      </c>
      <c r="G225" s="405" t="s">
        <v>521</v>
      </c>
      <c r="H225" s="406">
        <v>0</v>
      </c>
      <c r="I225" s="405" t="s">
        <v>522</v>
      </c>
      <c r="J225" s="406">
        <v>0</v>
      </c>
    </row>
    <row r="226" spans="1:10" s="376" customFormat="1" ht="30" x14ac:dyDescent="0.2">
      <c r="A226" s="405"/>
      <c r="B226" s="405"/>
      <c r="C226" s="405"/>
      <c r="D226" s="405"/>
      <c r="E226" s="405" t="s">
        <v>523</v>
      </c>
      <c r="F226" s="406">
        <v>43.84</v>
      </c>
      <c r="G226" s="405"/>
      <c r="H226" s="407" t="s">
        <v>524</v>
      </c>
      <c r="I226" s="407"/>
      <c r="J226" s="406">
        <v>173.15</v>
      </c>
    </row>
    <row r="227" spans="1:10" s="376" customFormat="1" ht="16.5" thickBot="1" x14ac:dyDescent="0.25">
      <c r="A227" s="383"/>
      <c r="B227" s="383"/>
      <c r="C227" s="383"/>
      <c r="D227" s="383"/>
      <c r="E227" s="383"/>
      <c r="F227" s="383"/>
      <c r="G227" s="383" t="s">
        <v>525</v>
      </c>
      <c r="H227" s="408">
        <v>230</v>
      </c>
      <c r="I227" s="383" t="s">
        <v>526</v>
      </c>
      <c r="J227" s="409">
        <v>39824.5</v>
      </c>
    </row>
    <row r="228" spans="1:10" s="376" customFormat="1" ht="15.75" thickTop="1" x14ac:dyDescent="0.2">
      <c r="A228" s="410"/>
      <c r="B228" s="410"/>
      <c r="C228" s="410"/>
      <c r="D228" s="410"/>
      <c r="E228" s="410"/>
      <c r="F228" s="410"/>
      <c r="G228" s="410"/>
      <c r="H228" s="410"/>
      <c r="I228" s="410"/>
      <c r="J228" s="410"/>
    </row>
    <row r="229" spans="1:10" s="376" customFormat="1" ht="15.75" x14ac:dyDescent="0.2">
      <c r="A229" s="389" t="s">
        <v>389</v>
      </c>
      <c r="B229" s="389"/>
      <c r="C229" s="389"/>
      <c r="D229" s="389" t="s">
        <v>80</v>
      </c>
      <c r="E229" s="389"/>
      <c r="F229" s="390"/>
      <c r="G229" s="390"/>
      <c r="H229" s="391"/>
      <c r="I229" s="389"/>
      <c r="J229" s="392">
        <v>2799.33</v>
      </c>
    </row>
    <row r="230" spans="1:10" s="376" customFormat="1" ht="15.75" x14ac:dyDescent="0.2">
      <c r="A230" s="393"/>
      <c r="B230" s="394" t="s">
        <v>21</v>
      </c>
      <c r="C230" s="393" t="s">
        <v>22</v>
      </c>
      <c r="D230" s="393" t="s">
        <v>23</v>
      </c>
      <c r="E230" s="395" t="s">
        <v>515</v>
      </c>
      <c r="F230" s="395"/>
      <c r="G230" s="396" t="s">
        <v>287</v>
      </c>
      <c r="H230" s="394" t="s">
        <v>288</v>
      </c>
      <c r="I230" s="394" t="s">
        <v>289</v>
      </c>
      <c r="J230" s="394" t="s">
        <v>0</v>
      </c>
    </row>
    <row r="231" spans="1:10" s="376" customFormat="1" ht="15" x14ac:dyDescent="0.2">
      <c r="A231" s="378" t="s">
        <v>529</v>
      </c>
      <c r="B231" s="377" t="s">
        <v>229</v>
      </c>
      <c r="C231" s="378" t="s">
        <v>36</v>
      </c>
      <c r="D231" s="378" t="s">
        <v>230</v>
      </c>
      <c r="E231" s="417" t="s">
        <v>185</v>
      </c>
      <c r="F231" s="417"/>
      <c r="G231" s="379" t="s">
        <v>39</v>
      </c>
      <c r="H231" s="418">
        <v>1</v>
      </c>
      <c r="I231" s="385">
        <v>4.18</v>
      </c>
      <c r="J231" s="385">
        <v>4.18</v>
      </c>
    </row>
    <row r="232" spans="1:10" s="376" customFormat="1" ht="15" x14ac:dyDescent="0.2">
      <c r="A232" s="405"/>
      <c r="B232" s="405"/>
      <c r="C232" s="405"/>
      <c r="D232" s="405"/>
      <c r="E232" s="405" t="s">
        <v>520</v>
      </c>
      <c r="F232" s="406">
        <v>0</v>
      </c>
      <c r="G232" s="405" t="s">
        <v>521</v>
      </c>
      <c r="H232" s="406">
        <v>0</v>
      </c>
      <c r="I232" s="405" t="s">
        <v>522</v>
      </c>
      <c r="J232" s="406">
        <v>0</v>
      </c>
    </row>
    <row r="233" spans="1:10" s="376" customFormat="1" ht="30" x14ac:dyDescent="0.2">
      <c r="A233" s="405"/>
      <c r="B233" s="405"/>
      <c r="C233" s="405"/>
      <c r="D233" s="405"/>
      <c r="E233" s="405" t="s">
        <v>523</v>
      </c>
      <c r="F233" s="406">
        <v>1.41</v>
      </c>
      <c r="G233" s="405"/>
      <c r="H233" s="407" t="s">
        <v>524</v>
      </c>
      <c r="I233" s="407"/>
      <c r="J233" s="406">
        <v>5.59</v>
      </c>
    </row>
    <row r="234" spans="1:10" s="376" customFormat="1" ht="16.5" thickBot="1" x14ac:dyDescent="0.25">
      <c r="A234" s="383"/>
      <c r="B234" s="383"/>
      <c r="C234" s="383"/>
      <c r="D234" s="383"/>
      <c r="E234" s="383"/>
      <c r="F234" s="383"/>
      <c r="G234" s="383" t="s">
        <v>525</v>
      </c>
      <c r="H234" s="408">
        <v>207</v>
      </c>
      <c r="I234" s="383" t="s">
        <v>526</v>
      </c>
      <c r="J234" s="409">
        <v>1157.1300000000001</v>
      </c>
    </row>
    <row r="235" spans="1:10" s="376" customFormat="1" ht="15.75" thickTop="1" x14ac:dyDescent="0.2">
      <c r="A235" s="410"/>
      <c r="B235" s="410"/>
      <c r="C235" s="410"/>
      <c r="D235" s="410"/>
      <c r="E235" s="410"/>
      <c r="F235" s="410"/>
      <c r="G235" s="410"/>
      <c r="H235" s="410"/>
      <c r="I235" s="410"/>
      <c r="J235" s="410"/>
    </row>
    <row r="236" spans="1:10" s="376" customFormat="1" ht="15.75" x14ac:dyDescent="0.2">
      <c r="A236" s="393"/>
      <c r="B236" s="394" t="s">
        <v>21</v>
      </c>
      <c r="C236" s="393" t="s">
        <v>22</v>
      </c>
      <c r="D236" s="393" t="s">
        <v>23</v>
      </c>
      <c r="E236" s="395" t="s">
        <v>515</v>
      </c>
      <c r="F236" s="395"/>
      <c r="G236" s="396" t="s">
        <v>287</v>
      </c>
      <c r="H236" s="394" t="s">
        <v>288</v>
      </c>
      <c r="I236" s="394" t="s">
        <v>289</v>
      </c>
      <c r="J236" s="394" t="s">
        <v>0</v>
      </c>
    </row>
    <row r="237" spans="1:10" s="376" customFormat="1" ht="15" x14ac:dyDescent="0.2">
      <c r="A237" s="378" t="s">
        <v>529</v>
      </c>
      <c r="B237" s="377" t="s">
        <v>198</v>
      </c>
      <c r="C237" s="378" t="s">
        <v>36</v>
      </c>
      <c r="D237" s="378" t="s">
        <v>199</v>
      </c>
      <c r="E237" s="417" t="s">
        <v>185</v>
      </c>
      <c r="F237" s="417"/>
      <c r="G237" s="379" t="s">
        <v>39</v>
      </c>
      <c r="H237" s="418">
        <v>1</v>
      </c>
      <c r="I237" s="385">
        <v>1.78</v>
      </c>
      <c r="J237" s="385">
        <v>1.78</v>
      </c>
    </row>
    <row r="238" spans="1:10" s="376" customFormat="1" ht="15" x14ac:dyDescent="0.2">
      <c r="A238" s="405"/>
      <c r="B238" s="405"/>
      <c r="C238" s="405"/>
      <c r="D238" s="405"/>
      <c r="E238" s="405" t="s">
        <v>520</v>
      </c>
      <c r="F238" s="406">
        <v>0</v>
      </c>
      <c r="G238" s="405" t="s">
        <v>521</v>
      </c>
      <c r="H238" s="406">
        <v>0</v>
      </c>
      <c r="I238" s="405" t="s">
        <v>522</v>
      </c>
      <c r="J238" s="406">
        <v>0</v>
      </c>
    </row>
    <row r="239" spans="1:10" s="376" customFormat="1" ht="30" x14ac:dyDescent="0.2">
      <c r="A239" s="405"/>
      <c r="B239" s="405"/>
      <c r="C239" s="405"/>
      <c r="D239" s="405"/>
      <c r="E239" s="405" t="s">
        <v>523</v>
      </c>
      <c r="F239" s="406">
        <v>0.6</v>
      </c>
      <c r="G239" s="405"/>
      <c r="H239" s="407" t="s">
        <v>524</v>
      </c>
      <c r="I239" s="407"/>
      <c r="J239" s="406">
        <v>2.38</v>
      </c>
    </row>
    <row r="240" spans="1:10" s="376" customFormat="1" ht="16.5" thickBot="1" x14ac:dyDescent="0.25">
      <c r="A240" s="383"/>
      <c r="B240" s="383"/>
      <c r="C240" s="383"/>
      <c r="D240" s="383"/>
      <c r="E240" s="383"/>
      <c r="F240" s="383"/>
      <c r="G240" s="383" t="s">
        <v>525</v>
      </c>
      <c r="H240" s="408">
        <v>690</v>
      </c>
      <c r="I240" s="383" t="s">
        <v>526</v>
      </c>
      <c r="J240" s="409">
        <v>1642.2</v>
      </c>
    </row>
    <row r="241" spans="1:10" s="376" customFormat="1" ht="15.75" thickTop="1" x14ac:dyDescent="0.2">
      <c r="A241" s="410"/>
      <c r="B241" s="410"/>
      <c r="C241" s="410"/>
      <c r="D241" s="410"/>
      <c r="E241" s="410"/>
      <c r="F241" s="410"/>
      <c r="G241" s="410"/>
      <c r="H241" s="410"/>
      <c r="I241" s="410"/>
      <c r="J241" s="410"/>
    </row>
    <row r="242" spans="1:10" s="376" customFormat="1" ht="15.75" x14ac:dyDescent="0.2">
      <c r="A242" s="389" t="s">
        <v>392</v>
      </c>
      <c r="B242" s="389"/>
      <c r="C242" s="389"/>
      <c r="D242" s="389" t="s">
        <v>91</v>
      </c>
      <c r="E242" s="389"/>
      <c r="F242" s="390"/>
      <c r="G242" s="390"/>
      <c r="H242" s="391"/>
      <c r="I242" s="389"/>
      <c r="J242" s="392">
        <v>2898879.49</v>
      </c>
    </row>
    <row r="243" spans="1:10" s="376" customFormat="1" ht="15.75" x14ac:dyDescent="0.2">
      <c r="A243" s="389" t="s">
        <v>393</v>
      </c>
      <c r="B243" s="389"/>
      <c r="C243" s="389"/>
      <c r="D243" s="389" t="s">
        <v>92</v>
      </c>
      <c r="E243" s="389"/>
      <c r="F243" s="390"/>
      <c r="G243" s="390"/>
      <c r="H243" s="391"/>
      <c r="I243" s="389"/>
      <c r="J243" s="392">
        <v>2546717.46</v>
      </c>
    </row>
    <row r="244" spans="1:10" s="376" customFormat="1" ht="15.75" x14ac:dyDescent="0.2">
      <c r="A244" s="393"/>
      <c r="B244" s="394" t="s">
        <v>21</v>
      </c>
      <c r="C244" s="393" t="s">
        <v>22</v>
      </c>
      <c r="D244" s="393" t="s">
        <v>23</v>
      </c>
      <c r="E244" s="395" t="s">
        <v>515</v>
      </c>
      <c r="F244" s="395"/>
      <c r="G244" s="396" t="s">
        <v>287</v>
      </c>
      <c r="H244" s="394" t="s">
        <v>288</v>
      </c>
      <c r="I244" s="394" t="s">
        <v>289</v>
      </c>
      <c r="J244" s="394" t="s">
        <v>0</v>
      </c>
    </row>
    <row r="245" spans="1:10" s="376" customFormat="1" ht="30" x14ac:dyDescent="0.2">
      <c r="A245" s="378" t="s">
        <v>529</v>
      </c>
      <c r="B245" s="377" t="s">
        <v>189</v>
      </c>
      <c r="C245" s="378" t="s">
        <v>36</v>
      </c>
      <c r="D245" s="378" t="s">
        <v>190</v>
      </c>
      <c r="E245" s="417" t="s">
        <v>185</v>
      </c>
      <c r="F245" s="417"/>
      <c r="G245" s="379" t="s">
        <v>1</v>
      </c>
      <c r="H245" s="418">
        <v>1</v>
      </c>
      <c r="I245" s="385">
        <v>15</v>
      </c>
      <c r="J245" s="385">
        <v>15</v>
      </c>
    </row>
    <row r="246" spans="1:10" s="376" customFormat="1" ht="15" x14ac:dyDescent="0.2">
      <c r="A246" s="405"/>
      <c r="B246" s="405"/>
      <c r="C246" s="405"/>
      <c r="D246" s="405"/>
      <c r="E246" s="405" t="s">
        <v>520</v>
      </c>
      <c r="F246" s="406">
        <v>0</v>
      </c>
      <c r="G246" s="405" t="s">
        <v>521</v>
      </c>
      <c r="H246" s="406">
        <v>0</v>
      </c>
      <c r="I246" s="405" t="s">
        <v>522</v>
      </c>
      <c r="J246" s="406">
        <v>0</v>
      </c>
    </row>
    <row r="247" spans="1:10" s="376" customFormat="1" ht="30" x14ac:dyDescent="0.2">
      <c r="A247" s="405"/>
      <c r="B247" s="405"/>
      <c r="C247" s="405"/>
      <c r="D247" s="405"/>
      <c r="E247" s="405" t="s">
        <v>523</v>
      </c>
      <c r="F247" s="406">
        <v>5.08</v>
      </c>
      <c r="G247" s="405"/>
      <c r="H247" s="407" t="s">
        <v>524</v>
      </c>
      <c r="I247" s="407"/>
      <c r="J247" s="406">
        <v>20.079999999999998</v>
      </c>
    </row>
    <row r="248" spans="1:10" s="376" customFormat="1" ht="16.5" thickBot="1" x14ac:dyDescent="0.25">
      <c r="A248" s="383"/>
      <c r="B248" s="383"/>
      <c r="C248" s="383"/>
      <c r="D248" s="383"/>
      <c r="E248" s="383"/>
      <c r="F248" s="383"/>
      <c r="G248" s="383" t="s">
        <v>525</v>
      </c>
      <c r="H248" s="408">
        <v>36275.440000000002</v>
      </c>
      <c r="I248" s="383" t="s">
        <v>526</v>
      </c>
      <c r="J248" s="409">
        <v>728410.83</v>
      </c>
    </row>
    <row r="249" spans="1:10" s="376" customFormat="1" ht="15.75" thickTop="1" x14ac:dyDescent="0.2">
      <c r="A249" s="410"/>
      <c r="B249" s="410"/>
      <c r="C249" s="410"/>
      <c r="D249" s="410"/>
      <c r="E249" s="410"/>
      <c r="F249" s="410"/>
      <c r="G249" s="410"/>
      <c r="H249" s="410"/>
      <c r="I249" s="410"/>
      <c r="J249" s="410"/>
    </row>
    <row r="250" spans="1:10" s="376" customFormat="1" ht="15.75" x14ac:dyDescent="0.2">
      <c r="A250" s="393"/>
      <c r="B250" s="394" t="s">
        <v>21</v>
      </c>
      <c r="C250" s="393" t="s">
        <v>22</v>
      </c>
      <c r="D250" s="393" t="s">
        <v>23</v>
      </c>
      <c r="E250" s="395" t="s">
        <v>515</v>
      </c>
      <c r="F250" s="395"/>
      <c r="G250" s="396" t="s">
        <v>287</v>
      </c>
      <c r="H250" s="394" t="s">
        <v>288</v>
      </c>
      <c r="I250" s="394" t="s">
        <v>289</v>
      </c>
      <c r="J250" s="394" t="s">
        <v>0</v>
      </c>
    </row>
    <row r="251" spans="1:10" s="376" customFormat="1" ht="30" x14ac:dyDescent="0.2">
      <c r="A251" s="378" t="s">
        <v>529</v>
      </c>
      <c r="B251" s="377" t="s">
        <v>183</v>
      </c>
      <c r="C251" s="378" t="s">
        <v>36</v>
      </c>
      <c r="D251" s="378" t="s">
        <v>184</v>
      </c>
      <c r="E251" s="417" t="s">
        <v>185</v>
      </c>
      <c r="F251" s="417"/>
      <c r="G251" s="379" t="s">
        <v>35</v>
      </c>
      <c r="H251" s="418">
        <v>1</v>
      </c>
      <c r="I251" s="385">
        <v>3</v>
      </c>
      <c r="J251" s="385">
        <v>3</v>
      </c>
    </row>
    <row r="252" spans="1:10" s="376" customFormat="1" ht="15" x14ac:dyDescent="0.2">
      <c r="A252" s="405"/>
      <c r="B252" s="405"/>
      <c r="C252" s="405"/>
      <c r="D252" s="405"/>
      <c r="E252" s="405" t="s">
        <v>520</v>
      </c>
      <c r="F252" s="406">
        <v>0</v>
      </c>
      <c r="G252" s="405" t="s">
        <v>521</v>
      </c>
      <c r="H252" s="406">
        <v>0</v>
      </c>
      <c r="I252" s="405" t="s">
        <v>522</v>
      </c>
      <c r="J252" s="406">
        <v>0</v>
      </c>
    </row>
    <row r="253" spans="1:10" s="376" customFormat="1" ht="30" x14ac:dyDescent="0.2">
      <c r="A253" s="405"/>
      <c r="B253" s="405"/>
      <c r="C253" s="405"/>
      <c r="D253" s="405"/>
      <c r="E253" s="405" t="s">
        <v>523</v>
      </c>
      <c r="F253" s="406">
        <v>1.01</v>
      </c>
      <c r="G253" s="405"/>
      <c r="H253" s="407" t="s">
        <v>524</v>
      </c>
      <c r="I253" s="407"/>
      <c r="J253" s="406">
        <v>4.01</v>
      </c>
    </row>
    <row r="254" spans="1:10" s="376" customFormat="1" ht="16.5" thickBot="1" x14ac:dyDescent="0.25">
      <c r="A254" s="383"/>
      <c r="B254" s="383"/>
      <c r="C254" s="383"/>
      <c r="D254" s="383"/>
      <c r="E254" s="383"/>
      <c r="F254" s="383"/>
      <c r="G254" s="383" t="s">
        <v>525</v>
      </c>
      <c r="H254" s="408">
        <v>453443.05</v>
      </c>
      <c r="I254" s="383" t="s">
        <v>526</v>
      </c>
      <c r="J254" s="409">
        <v>1818306.63</v>
      </c>
    </row>
    <row r="255" spans="1:10" s="376" customFormat="1" ht="15.75" thickTop="1" x14ac:dyDescent="0.2">
      <c r="A255" s="410"/>
      <c r="B255" s="410"/>
      <c r="C255" s="410"/>
      <c r="D255" s="410"/>
      <c r="E255" s="410"/>
      <c r="F255" s="410"/>
      <c r="G255" s="410"/>
      <c r="H255" s="410"/>
      <c r="I255" s="410"/>
      <c r="J255" s="410"/>
    </row>
    <row r="256" spans="1:10" s="376" customFormat="1" ht="15.75" x14ac:dyDescent="0.2">
      <c r="A256" s="389" t="s">
        <v>396</v>
      </c>
      <c r="B256" s="389"/>
      <c r="C256" s="389"/>
      <c r="D256" s="389" t="s">
        <v>80</v>
      </c>
      <c r="E256" s="389"/>
      <c r="F256" s="390"/>
      <c r="G256" s="390"/>
      <c r="H256" s="391"/>
      <c r="I256" s="389"/>
      <c r="J256" s="392">
        <v>352162.03</v>
      </c>
    </row>
    <row r="257" spans="1:10" s="376" customFormat="1" ht="15.75" x14ac:dyDescent="0.2">
      <c r="A257" s="393"/>
      <c r="B257" s="394" t="s">
        <v>21</v>
      </c>
      <c r="C257" s="393" t="s">
        <v>22</v>
      </c>
      <c r="D257" s="393" t="s">
        <v>23</v>
      </c>
      <c r="E257" s="395" t="s">
        <v>515</v>
      </c>
      <c r="F257" s="395"/>
      <c r="G257" s="396" t="s">
        <v>287</v>
      </c>
      <c r="H257" s="394" t="s">
        <v>288</v>
      </c>
      <c r="I257" s="394" t="s">
        <v>289</v>
      </c>
      <c r="J257" s="394" t="s">
        <v>0</v>
      </c>
    </row>
    <row r="258" spans="1:10" s="376" customFormat="1" ht="15" x14ac:dyDescent="0.2">
      <c r="A258" s="378" t="s">
        <v>529</v>
      </c>
      <c r="B258" s="377" t="s">
        <v>222</v>
      </c>
      <c r="C258" s="378" t="s">
        <v>36</v>
      </c>
      <c r="D258" s="378" t="s">
        <v>223</v>
      </c>
      <c r="E258" s="417" t="s">
        <v>185</v>
      </c>
      <c r="F258" s="417"/>
      <c r="G258" s="379" t="s">
        <v>39</v>
      </c>
      <c r="H258" s="418">
        <v>1</v>
      </c>
      <c r="I258" s="385">
        <v>3.9</v>
      </c>
      <c r="J258" s="385">
        <v>3.9</v>
      </c>
    </row>
    <row r="259" spans="1:10" s="376" customFormat="1" ht="15" x14ac:dyDescent="0.2">
      <c r="A259" s="405"/>
      <c r="B259" s="405"/>
      <c r="C259" s="405"/>
      <c r="D259" s="405"/>
      <c r="E259" s="405" t="s">
        <v>520</v>
      </c>
      <c r="F259" s="406">
        <v>0</v>
      </c>
      <c r="G259" s="405" t="s">
        <v>521</v>
      </c>
      <c r="H259" s="406">
        <v>0</v>
      </c>
      <c r="I259" s="405" t="s">
        <v>522</v>
      </c>
      <c r="J259" s="406">
        <v>0</v>
      </c>
    </row>
    <row r="260" spans="1:10" s="376" customFormat="1" ht="30" x14ac:dyDescent="0.2">
      <c r="A260" s="405"/>
      <c r="B260" s="405"/>
      <c r="C260" s="405"/>
      <c r="D260" s="405"/>
      <c r="E260" s="405" t="s">
        <v>523</v>
      </c>
      <c r="F260" s="406">
        <v>1.32</v>
      </c>
      <c r="G260" s="405"/>
      <c r="H260" s="407" t="s">
        <v>524</v>
      </c>
      <c r="I260" s="407"/>
      <c r="J260" s="406">
        <v>5.22</v>
      </c>
    </row>
    <row r="261" spans="1:10" s="376" customFormat="1" ht="16.5" thickBot="1" x14ac:dyDescent="0.25">
      <c r="A261" s="383"/>
      <c r="B261" s="383"/>
      <c r="C261" s="383"/>
      <c r="D261" s="383"/>
      <c r="E261" s="383"/>
      <c r="F261" s="383"/>
      <c r="G261" s="383" t="s">
        <v>525</v>
      </c>
      <c r="H261" s="408">
        <v>5441.32</v>
      </c>
      <c r="I261" s="383" t="s">
        <v>526</v>
      </c>
      <c r="J261" s="409">
        <v>28403.69</v>
      </c>
    </row>
    <row r="262" spans="1:10" s="376" customFormat="1" ht="15.75" thickTop="1" x14ac:dyDescent="0.2">
      <c r="A262" s="410"/>
      <c r="B262" s="410"/>
      <c r="C262" s="410"/>
      <c r="D262" s="410"/>
      <c r="E262" s="410"/>
      <c r="F262" s="410"/>
      <c r="G262" s="410"/>
      <c r="H262" s="410"/>
      <c r="I262" s="410"/>
      <c r="J262" s="410"/>
    </row>
    <row r="263" spans="1:10" s="376" customFormat="1" ht="15.75" x14ac:dyDescent="0.2">
      <c r="A263" s="393"/>
      <c r="B263" s="394" t="s">
        <v>21</v>
      </c>
      <c r="C263" s="393" t="s">
        <v>22</v>
      </c>
      <c r="D263" s="393" t="s">
        <v>23</v>
      </c>
      <c r="E263" s="395" t="s">
        <v>515</v>
      </c>
      <c r="F263" s="395"/>
      <c r="G263" s="396" t="s">
        <v>287</v>
      </c>
      <c r="H263" s="394" t="s">
        <v>288</v>
      </c>
      <c r="I263" s="394" t="s">
        <v>289</v>
      </c>
      <c r="J263" s="394" t="s">
        <v>0</v>
      </c>
    </row>
    <row r="264" spans="1:10" s="376" customFormat="1" ht="15" x14ac:dyDescent="0.2">
      <c r="A264" s="378" t="s">
        <v>529</v>
      </c>
      <c r="B264" s="377" t="s">
        <v>198</v>
      </c>
      <c r="C264" s="378" t="s">
        <v>36</v>
      </c>
      <c r="D264" s="378" t="s">
        <v>199</v>
      </c>
      <c r="E264" s="417" t="s">
        <v>185</v>
      </c>
      <c r="F264" s="417"/>
      <c r="G264" s="379" t="s">
        <v>39</v>
      </c>
      <c r="H264" s="418">
        <v>1</v>
      </c>
      <c r="I264" s="385">
        <v>1.78</v>
      </c>
      <c r="J264" s="385">
        <v>1.78</v>
      </c>
    </row>
    <row r="265" spans="1:10" s="376" customFormat="1" ht="15" x14ac:dyDescent="0.2">
      <c r="A265" s="405"/>
      <c r="B265" s="405"/>
      <c r="C265" s="405"/>
      <c r="D265" s="405"/>
      <c r="E265" s="405" t="s">
        <v>520</v>
      </c>
      <c r="F265" s="406">
        <v>0</v>
      </c>
      <c r="G265" s="405" t="s">
        <v>521</v>
      </c>
      <c r="H265" s="406">
        <v>0</v>
      </c>
      <c r="I265" s="405" t="s">
        <v>522</v>
      </c>
      <c r="J265" s="406">
        <v>0</v>
      </c>
    </row>
    <row r="266" spans="1:10" s="376" customFormat="1" ht="30" x14ac:dyDescent="0.2">
      <c r="A266" s="405"/>
      <c r="B266" s="405"/>
      <c r="C266" s="405"/>
      <c r="D266" s="405"/>
      <c r="E266" s="405" t="s">
        <v>523</v>
      </c>
      <c r="F266" s="406">
        <v>0.6</v>
      </c>
      <c r="G266" s="405"/>
      <c r="H266" s="407" t="s">
        <v>524</v>
      </c>
      <c r="I266" s="407"/>
      <c r="J266" s="406">
        <v>2.38</v>
      </c>
    </row>
    <row r="267" spans="1:10" s="376" customFormat="1" ht="16.5" thickBot="1" x14ac:dyDescent="0.25">
      <c r="A267" s="383"/>
      <c r="B267" s="383"/>
      <c r="C267" s="383"/>
      <c r="D267" s="383"/>
      <c r="E267" s="383"/>
      <c r="F267" s="383"/>
      <c r="G267" s="383" t="s">
        <v>525</v>
      </c>
      <c r="H267" s="408">
        <v>136032.92000000001</v>
      </c>
      <c r="I267" s="383" t="s">
        <v>526</v>
      </c>
      <c r="J267" s="409">
        <v>323758.34000000003</v>
      </c>
    </row>
    <row r="268" spans="1:10" s="376" customFormat="1" ht="15.75" thickTop="1" x14ac:dyDescent="0.2">
      <c r="A268" s="410"/>
      <c r="B268" s="410"/>
      <c r="C268" s="410"/>
      <c r="D268" s="410"/>
      <c r="E268" s="410"/>
      <c r="F268" s="410"/>
      <c r="G268" s="410"/>
      <c r="H268" s="410"/>
      <c r="I268" s="410"/>
      <c r="J268" s="410"/>
    </row>
    <row r="269" spans="1:10" s="376" customFormat="1" ht="15.75" x14ac:dyDescent="0.2">
      <c r="A269" s="389" t="s">
        <v>399</v>
      </c>
      <c r="B269" s="389"/>
      <c r="C269" s="389"/>
      <c r="D269" s="389" t="s">
        <v>98</v>
      </c>
      <c r="E269" s="389"/>
      <c r="F269" s="390"/>
      <c r="G269" s="390"/>
      <c r="H269" s="391"/>
      <c r="I269" s="389"/>
      <c r="J269" s="392">
        <v>249360.5</v>
      </c>
    </row>
    <row r="270" spans="1:10" s="376" customFormat="1" ht="15.75" x14ac:dyDescent="0.2">
      <c r="A270" s="393"/>
      <c r="B270" s="394" t="s">
        <v>21</v>
      </c>
      <c r="C270" s="393" t="s">
        <v>22</v>
      </c>
      <c r="D270" s="393" t="s">
        <v>23</v>
      </c>
      <c r="E270" s="395" t="s">
        <v>515</v>
      </c>
      <c r="F270" s="395"/>
      <c r="G270" s="396" t="s">
        <v>287</v>
      </c>
      <c r="H270" s="394" t="s">
        <v>288</v>
      </c>
      <c r="I270" s="394" t="s">
        <v>289</v>
      </c>
      <c r="J270" s="394" t="s">
        <v>0</v>
      </c>
    </row>
    <row r="271" spans="1:10" s="376" customFormat="1" ht="30" x14ac:dyDescent="0.2">
      <c r="A271" s="378" t="s">
        <v>529</v>
      </c>
      <c r="B271" s="377" t="s">
        <v>243</v>
      </c>
      <c r="C271" s="378" t="s">
        <v>36</v>
      </c>
      <c r="D271" s="378" t="s">
        <v>244</v>
      </c>
      <c r="E271" s="417" t="s">
        <v>185</v>
      </c>
      <c r="F271" s="417"/>
      <c r="G271" s="379" t="s">
        <v>39</v>
      </c>
      <c r="H271" s="418">
        <v>1</v>
      </c>
      <c r="I271" s="385">
        <v>0.16</v>
      </c>
      <c r="J271" s="385">
        <v>0.16</v>
      </c>
    </row>
    <row r="272" spans="1:10" s="376" customFormat="1" ht="15" x14ac:dyDescent="0.2">
      <c r="A272" s="405"/>
      <c r="B272" s="405"/>
      <c r="C272" s="405"/>
      <c r="D272" s="405"/>
      <c r="E272" s="405" t="s">
        <v>520</v>
      </c>
      <c r="F272" s="406">
        <v>0</v>
      </c>
      <c r="G272" s="405" t="s">
        <v>521</v>
      </c>
      <c r="H272" s="406">
        <v>0</v>
      </c>
      <c r="I272" s="405" t="s">
        <v>522</v>
      </c>
      <c r="J272" s="406">
        <v>0</v>
      </c>
    </row>
    <row r="273" spans="1:10" s="376" customFormat="1" ht="30" x14ac:dyDescent="0.2">
      <c r="A273" s="405"/>
      <c r="B273" s="405"/>
      <c r="C273" s="405"/>
      <c r="D273" s="405"/>
      <c r="E273" s="405" t="s">
        <v>523</v>
      </c>
      <c r="F273" s="406">
        <v>0.05</v>
      </c>
      <c r="G273" s="405"/>
      <c r="H273" s="407" t="s">
        <v>524</v>
      </c>
      <c r="I273" s="407"/>
      <c r="J273" s="406">
        <v>0.21</v>
      </c>
    </row>
    <row r="274" spans="1:10" s="376" customFormat="1" ht="16.5" thickBot="1" x14ac:dyDescent="0.25">
      <c r="A274" s="383"/>
      <c r="B274" s="383"/>
      <c r="C274" s="383"/>
      <c r="D274" s="383"/>
      <c r="E274" s="383"/>
      <c r="F274" s="383"/>
      <c r="G274" s="383" t="s">
        <v>525</v>
      </c>
      <c r="H274" s="408">
        <v>3627.54</v>
      </c>
      <c r="I274" s="383" t="s">
        <v>526</v>
      </c>
      <c r="J274" s="409">
        <v>761.78</v>
      </c>
    </row>
    <row r="275" spans="1:10" s="376" customFormat="1" ht="15.75" thickTop="1" x14ac:dyDescent="0.2">
      <c r="A275" s="410"/>
      <c r="B275" s="410"/>
      <c r="C275" s="410"/>
      <c r="D275" s="410"/>
      <c r="E275" s="410"/>
      <c r="F275" s="410"/>
      <c r="G275" s="410"/>
      <c r="H275" s="410"/>
      <c r="I275" s="410"/>
      <c r="J275" s="410"/>
    </row>
    <row r="276" spans="1:10" s="376" customFormat="1" ht="15.75" x14ac:dyDescent="0.2">
      <c r="A276" s="393"/>
      <c r="B276" s="394" t="s">
        <v>21</v>
      </c>
      <c r="C276" s="393" t="s">
        <v>22</v>
      </c>
      <c r="D276" s="393" t="s">
        <v>23</v>
      </c>
      <c r="E276" s="395" t="s">
        <v>515</v>
      </c>
      <c r="F276" s="395"/>
      <c r="G276" s="396" t="s">
        <v>287</v>
      </c>
      <c r="H276" s="394" t="s">
        <v>288</v>
      </c>
      <c r="I276" s="394" t="s">
        <v>289</v>
      </c>
      <c r="J276" s="394" t="s">
        <v>0</v>
      </c>
    </row>
    <row r="277" spans="1:10" s="376" customFormat="1" ht="15" x14ac:dyDescent="0.2">
      <c r="A277" s="378" t="s">
        <v>529</v>
      </c>
      <c r="B277" s="377" t="s">
        <v>200</v>
      </c>
      <c r="C277" s="378" t="s">
        <v>36</v>
      </c>
      <c r="D277" s="378" t="s">
        <v>201</v>
      </c>
      <c r="E277" s="417" t="s">
        <v>185</v>
      </c>
      <c r="F277" s="417"/>
      <c r="G277" s="379" t="s">
        <v>39</v>
      </c>
      <c r="H277" s="418">
        <v>1</v>
      </c>
      <c r="I277" s="385">
        <v>1.04</v>
      </c>
      <c r="J277" s="385">
        <v>1.04</v>
      </c>
    </row>
    <row r="278" spans="1:10" s="376" customFormat="1" ht="15" x14ac:dyDescent="0.2">
      <c r="A278" s="405"/>
      <c r="B278" s="405"/>
      <c r="C278" s="405"/>
      <c r="D278" s="405"/>
      <c r="E278" s="405" t="s">
        <v>520</v>
      </c>
      <c r="F278" s="406">
        <v>0</v>
      </c>
      <c r="G278" s="405" t="s">
        <v>521</v>
      </c>
      <c r="H278" s="406">
        <v>0</v>
      </c>
      <c r="I278" s="405" t="s">
        <v>522</v>
      </c>
      <c r="J278" s="406">
        <v>0</v>
      </c>
    </row>
    <row r="279" spans="1:10" s="376" customFormat="1" ht="30" x14ac:dyDescent="0.2">
      <c r="A279" s="405"/>
      <c r="B279" s="405"/>
      <c r="C279" s="405"/>
      <c r="D279" s="405"/>
      <c r="E279" s="405" t="s">
        <v>523</v>
      </c>
      <c r="F279" s="406">
        <v>0.35</v>
      </c>
      <c r="G279" s="405"/>
      <c r="H279" s="407" t="s">
        <v>524</v>
      </c>
      <c r="I279" s="407"/>
      <c r="J279" s="406">
        <v>1.39</v>
      </c>
    </row>
    <row r="280" spans="1:10" s="376" customFormat="1" ht="16.5" thickBot="1" x14ac:dyDescent="0.25">
      <c r="A280" s="383"/>
      <c r="B280" s="383"/>
      <c r="C280" s="383"/>
      <c r="D280" s="383"/>
      <c r="E280" s="383"/>
      <c r="F280" s="383"/>
      <c r="G280" s="383" t="s">
        <v>525</v>
      </c>
      <c r="H280" s="408">
        <v>178848</v>
      </c>
      <c r="I280" s="383" t="s">
        <v>526</v>
      </c>
      <c r="J280" s="409">
        <v>248598.72</v>
      </c>
    </row>
    <row r="281" spans="1:10" s="376" customFormat="1" ht="15.75" thickTop="1" x14ac:dyDescent="0.2">
      <c r="A281" s="410"/>
      <c r="B281" s="410"/>
      <c r="C281" s="410"/>
      <c r="D281" s="410"/>
      <c r="E281" s="410"/>
      <c r="F281" s="410"/>
      <c r="G281" s="410"/>
      <c r="H281" s="410"/>
      <c r="I281" s="410"/>
      <c r="J281" s="410"/>
    </row>
    <row r="282" spans="1:10" s="376" customFormat="1" ht="15.75" x14ac:dyDescent="0.2">
      <c r="A282" s="389" t="s">
        <v>402</v>
      </c>
      <c r="B282" s="389"/>
      <c r="C282" s="389"/>
      <c r="D282" s="389" t="s">
        <v>104</v>
      </c>
      <c r="E282" s="389"/>
      <c r="F282" s="390"/>
      <c r="G282" s="390"/>
      <c r="H282" s="391"/>
      <c r="I282" s="389"/>
      <c r="J282" s="392">
        <v>104942.16</v>
      </c>
    </row>
    <row r="283" spans="1:10" s="376" customFormat="1" ht="15.75" x14ac:dyDescent="0.2">
      <c r="A283" s="393"/>
      <c r="B283" s="394" t="s">
        <v>21</v>
      </c>
      <c r="C283" s="393" t="s">
        <v>22</v>
      </c>
      <c r="D283" s="393" t="s">
        <v>23</v>
      </c>
      <c r="E283" s="395" t="s">
        <v>515</v>
      </c>
      <c r="F283" s="395"/>
      <c r="G283" s="396" t="s">
        <v>287</v>
      </c>
      <c r="H283" s="394" t="s">
        <v>288</v>
      </c>
      <c r="I283" s="394" t="s">
        <v>289</v>
      </c>
      <c r="J283" s="394" t="s">
        <v>0</v>
      </c>
    </row>
    <row r="284" spans="1:10" s="376" customFormat="1" ht="30" x14ac:dyDescent="0.2">
      <c r="A284" s="378" t="s">
        <v>529</v>
      </c>
      <c r="B284" s="377" t="s">
        <v>213</v>
      </c>
      <c r="C284" s="378" t="s">
        <v>186</v>
      </c>
      <c r="D284" s="378" t="s">
        <v>105</v>
      </c>
      <c r="E284" s="417" t="s">
        <v>214</v>
      </c>
      <c r="F284" s="417"/>
      <c r="G284" s="379" t="s">
        <v>35</v>
      </c>
      <c r="H284" s="418">
        <v>1</v>
      </c>
      <c r="I284" s="385">
        <v>24.95</v>
      </c>
      <c r="J284" s="385">
        <v>24.95</v>
      </c>
    </row>
    <row r="285" spans="1:10" s="376" customFormat="1" ht="15" x14ac:dyDescent="0.2">
      <c r="A285" s="405"/>
      <c r="B285" s="405"/>
      <c r="C285" s="405"/>
      <c r="D285" s="405"/>
      <c r="E285" s="405" t="s">
        <v>520</v>
      </c>
      <c r="F285" s="406">
        <v>0</v>
      </c>
      <c r="G285" s="405" t="s">
        <v>521</v>
      </c>
      <c r="H285" s="406">
        <v>0</v>
      </c>
      <c r="I285" s="405" t="s">
        <v>522</v>
      </c>
      <c r="J285" s="406">
        <v>0</v>
      </c>
    </row>
    <row r="286" spans="1:10" s="376" customFormat="1" ht="30" x14ac:dyDescent="0.2">
      <c r="A286" s="405"/>
      <c r="B286" s="405"/>
      <c r="C286" s="405"/>
      <c r="D286" s="405"/>
      <c r="E286" s="405" t="s">
        <v>523</v>
      </c>
      <c r="F286" s="406">
        <v>8.4600000000000009</v>
      </c>
      <c r="G286" s="405"/>
      <c r="H286" s="407" t="s">
        <v>524</v>
      </c>
      <c r="I286" s="407"/>
      <c r="J286" s="406">
        <v>33.409999999999997</v>
      </c>
    </row>
    <row r="287" spans="1:10" s="376" customFormat="1" ht="16.5" thickBot="1" x14ac:dyDescent="0.25">
      <c r="A287" s="383"/>
      <c r="B287" s="383"/>
      <c r="C287" s="383"/>
      <c r="D287" s="383"/>
      <c r="E287" s="383"/>
      <c r="F287" s="383"/>
      <c r="G287" s="383" t="s">
        <v>525</v>
      </c>
      <c r="H287" s="408">
        <v>1814</v>
      </c>
      <c r="I287" s="383" t="s">
        <v>526</v>
      </c>
      <c r="J287" s="409">
        <v>60605.74</v>
      </c>
    </row>
    <row r="288" spans="1:10" s="376" customFormat="1" ht="15.75" thickTop="1" x14ac:dyDescent="0.2">
      <c r="A288" s="410"/>
      <c r="B288" s="410"/>
      <c r="C288" s="410"/>
      <c r="D288" s="410"/>
      <c r="E288" s="410"/>
      <c r="F288" s="410"/>
      <c r="G288" s="410"/>
      <c r="H288" s="410"/>
      <c r="I288" s="410"/>
      <c r="J288" s="410"/>
    </row>
    <row r="289" spans="1:10" s="376" customFormat="1" ht="15.75" x14ac:dyDescent="0.2">
      <c r="A289" s="393"/>
      <c r="B289" s="394" t="s">
        <v>21</v>
      </c>
      <c r="C289" s="393" t="s">
        <v>22</v>
      </c>
      <c r="D289" s="393" t="s">
        <v>23</v>
      </c>
      <c r="E289" s="395" t="s">
        <v>515</v>
      </c>
      <c r="F289" s="395"/>
      <c r="G289" s="396" t="s">
        <v>287</v>
      </c>
      <c r="H289" s="394" t="s">
        <v>288</v>
      </c>
      <c r="I289" s="394" t="s">
        <v>289</v>
      </c>
      <c r="J289" s="394" t="s">
        <v>0</v>
      </c>
    </row>
    <row r="290" spans="1:10" s="376" customFormat="1" ht="30" x14ac:dyDescent="0.2">
      <c r="A290" s="378" t="s">
        <v>529</v>
      </c>
      <c r="B290" s="377" t="s">
        <v>225</v>
      </c>
      <c r="C290" s="378" t="s">
        <v>186</v>
      </c>
      <c r="D290" s="378" t="s">
        <v>119</v>
      </c>
      <c r="E290" s="417" t="s">
        <v>214</v>
      </c>
      <c r="F290" s="417"/>
      <c r="G290" s="379" t="s">
        <v>35</v>
      </c>
      <c r="H290" s="418">
        <v>1</v>
      </c>
      <c r="I290" s="385">
        <v>32.17</v>
      </c>
      <c r="J290" s="385">
        <v>32.17</v>
      </c>
    </row>
    <row r="291" spans="1:10" s="376" customFormat="1" ht="15" x14ac:dyDescent="0.2">
      <c r="A291" s="405"/>
      <c r="B291" s="405"/>
      <c r="C291" s="405"/>
      <c r="D291" s="405"/>
      <c r="E291" s="405" t="s">
        <v>520</v>
      </c>
      <c r="F291" s="406">
        <v>0</v>
      </c>
      <c r="G291" s="405" t="s">
        <v>521</v>
      </c>
      <c r="H291" s="406">
        <v>0</v>
      </c>
      <c r="I291" s="405" t="s">
        <v>522</v>
      </c>
      <c r="J291" s="406">
        <v>0</v>
      </c>
    </row>
    <row r="292" spans="1:10" s="376" customFormat="1" ht="30" x14ac:dyDescent="0.2">
      <c r="A292" s="405"/>
      <c r="B292" s="405"/>
      <c r="C292" s="405"/>
      <c r="D292" s="405"/>
      <c r="E292" s="405" t="s">
        <v>523</v>
      </c>
      <c r="F292" s="406">
        <v>10.9</v>
      </c>
      <c r="G292" s="405"/>
      <c r="H292" s="407" t="s">
        <v>524</v>
      </c>
      <c r="I292" s="407"/>
      <c r="J292" s="406">
        <v>43.07</v>
      </c>
    </row>
    <row r="293" spans="1:10" s="376" customFormat="1" ht="16.5" thickBot="1" x14ac:dyDescent="0.25">
      <c r="A293" s="383"/>
      <c r="B293" s="383"/>
      <c r="C293" s="383"/>
      <c r="D293" s="383"/>
      <c r="E293" s="383"/>
      <c r="F293" s="383"/>
      <c r="G293" s="383" t="s">
        <v>525</v>
      </c>
      <c r="H293" s="408">
        <v>182</v>
      </c>
      <c r="I293" s="383" t="s">
        <v>526</v>
      </c>
      <c r="J293" s="409">
        <v>7838.74</v>
      </c>
    </row>
    <row r="294" spans="1:10" s="376" customFormat="1" ht="15.75" thickTop="1" x14ac:dyDescent="0.2">
      <c r="A294" s="410"/>
      <c r="B294" s="410"/>
      <c r="C294" s="410"/>
      <c r="D294" s="410"/>
      <c r="E294" s="410"/>
      <c r="F294" s="410"/>
      <c r="G294" s="410"/>
      <c r="H294" s="410"/>
      <c r="I294" s="410"/>
      <c r="J294" s="410"/>
    </row>
    <row r="295" spans="1:10" s="376" customFormat="1" ht="15.75" x14ac:dyDescent="0.2">
      <c r="A295" s="393"/>
      <c r="B295" s="394" t="s">
        <v>21</v>
      </c>
      <c r="C295" s="393" t="s">
        <v>22</v>
      </c>
      <c r="D295" s="393" t="s">
        <v>23</v>
      </c>
      <c r="E295" s="395" t="s">
        <v>515</v>
      </c>
      <c r="F295" s="395"/>
      <c r="G295" s="396" t="s">
        <v>287</v>
      </c>
      <c r="H295" s="394" t="s">
        <v>288</v>
      </c>
      <c r="I295" s="394" t="s">
        <v>289</v>
      </c>
      <c r="J295" s="394" t="s">
        <v>0</v>
      </c>
    </row>
    <row r="296" spans="1:10" s="376" customFormat="1" ht="30" x14ac:dyDescent="0.2">
      <c r="A296" s="378" t="s">
        <v>529</v>
      </c>
      <c r="B296" s="377" t="s">
        <v>219</v>
      </c>
      <c r="C296" s="378" t="s">
        <v>186</v>
      </c>
      <c r="D296" s="378" t="s">
        <v>134</v>
      </c>
      <c r="E296" s="417" t="s">
        <v>214</v>
      </c>
      <c r="F296" s="417"/>
      <c r="G296" s="379" t="s">
        <v>35</v>
      </c>
      <c r="H296" s="418">
        <v>1</v>
      </c>
      <c r="I296" s="385">
        <v>15.03</v>
      </c>
      <c r="J296" s="385">
        <v>15.03</v>
      </c>
    </row>
    <row r="297" spans="1:10" s="376" customFormat="1" ht="15" x14ac:dyDescent="0.2">
      <c r="A297" s="405"/>
      <c r="B297" s="405"/>
      <c r="C297" s="405"/>
      <c r="D297" s="405"/>
      <c r="E297" s="405" t="s">
        <v>520</v>
      </c>
      <c r="F297" s="406">
        <v>0</v>
      </c>
      <c r="G297" s="405" t="s">
        <v>521</v>
      </c>
      <c r="H297" s="406">
        <v>0</v>
      </c>
      <c r="I297" s="405" t="s">
        <v>522</v>
      </c>
      <c r="J297" s="406">
        <v>0</v>
      </c>
    </row>
    <row r="298" spans="1:10" s="376" customFormat="1" ht="30" x14ac:dyDescent="0.2">
      <c r="A298" s="405"/>
      <c r="B298" s="405"/>
      <c r="C298" s="405"/>
      <c r="D298" s="405"/>
      <c r="E298" s="405" t="s">
        <v>523</v>
      </c>
      <c r="F298" s="406">
        <v>5.09</v>
      </c>
      <c r="G298" s="405"/>
      <c r="H298" s="407" t="s">
        <v>524</v>
      </c>
      <c r="I298" s="407"/>
      <c r="J298" s="406">
        <v>20.12</v>
      </c>
    </row>
    <row r="299" spans="1:10" s="376" customFormat="1" ht="16.5" thickBot="1" x14ac:dyDescent="0.25">
      <c r="A299" s="383"/>
      <c r="B299" s="383"/>
      <c r="C299" s="383"/>
      <c r="D299" s="383"/>
      <c r="E299" s="383"/>
      <c r="F299" s="383"/>
      <c r="G299" s="383" t="s">
        <v>525</v>
      </c>
      <c r="H299" s="408">
        <v>1814</v>
      </c>
      <c r="I299" s="383" t="s">
        <v>526</v>
      </c>
      <c r="J299" s="409">
        <v>36497.68</v>
      </c>
    </row>
    <row r="300" spans="1:10" s="376" customFormat="1" ht="15.75" thickTop="1" x14ac:dyDescent="0.2">
      <c r="A300" s="410"/>
      <c r="B300" s="410"/>
      <c r="C300" s="410"/>
      <c r="D300" s="410"/>
      <c r="E300" s="410"/>
      <c r="F300" s="410"/>
      <c r="G300" s="410"/>
      <c r="H300" s="410"/>
      <c r="I300" s="410"/>
      <c r="J300" s="410"/>
    </row>
    <row r="301" spans="1:10" s="376" customFormat="1" ht="15.75" x14ac:dyDescent="0.2">
      <c r="A301" s="389" t="s">
        <v>275</v>
      </c>
      <c r="B301" s="389"/>
      <c r="C301" s="389"/>
      <c r="D301" s="389" t="s">
        <v>141</v>
      </c>
      <c r="E301" s="389"/>
      <c r="F301" s="390"/>
      <c r="G301" s="390"/>
      <c r="H301" s="391"/>
      <c r="I301" s="389"/>
      <c r="J301" s="392">
        <v>5966182.2400000002</v>
      </c>
    </row>
    <row r="302" spans="1:10" s="376" customFormat="1" ht="15.75" x14ac:dyDescent="0.2">
      <c r="A302" s="389" t="s">
        <v>276</v>
      </c>
      <c r="B302" s="389"/>
      <c r="C302" s="389"/>
      <c r="D302" s="389" t="s">
        <v>63</v>
      </c>
      <c r="E302" s="389"/>
      <c r="F302" s="390"/>
      <c r="G302" s="390"/>
      <c r="H302" s="391"/>
      <c r="I302" s="389"/>
      <c r="J302" s="392">
        <v>1550125.92</v>
      </c>
    </row>
    <row r="303" spans="1:10" s="376" customFormat="1" ht="15.75" x14ac:dyDescent="0.2">
      <c r="A303" s="393" t="s">
        <v>277</v>
      </c>
      <c r="B303" s="394" t="s">
        <v>21</v>
      </c>
      <c r="C303" s="393" t="s">
        <v>22</v>
      </c>
      <c r="D303" s="393" t="s">
        <v>23</v>
      </c>
      <c r="E303" s="395" t="s">
        <v>515</v>
      </c>
      <c r="F303" s="395"/>
      <c r="G303" s="396" t="s">
        <v>287</v>
      </c>
      <c r="H303" s="394" t="s">
        <v>288</v>
      </c>
      <c r="I303" s="394" t="s">
        <v>289</v>
      </c>
      <c r="J303" s="394" t="s">
        <v>0</v>
      </c>
    </row>
    <row r="304" spans="1:10" s="376" customFormat="1" ht="30" x14ac:dyDescent="0.2">
      <c r="A304" s="374" t="s">
        <v>516</v>
      </c>
      <c r="B304" s="373" t="s">
        <v>341</v>
      </c>
      <c r="C304" s="374" t="s">
        <v>186</v>
      </c>
      <c r="D304" s="374" t="s">
        <v>342</v>
      </c>
      <c r="E304" s="397" t="s">
        <v>181</v>
      </c>
      <c r="F304" s="397"/>
      <c r="G304" s="375" t="s">
        <v>48</v>
      </c>
      <c r="H304" s="398">
        <v>1</v>
      </c>
      <c r="I304" s="384">
        <v>6087.7</v>
      </c>
      <c r="J304" s="384">
        <v>6087.7</v>
      </c>
    </row>
    <row r="305" spans="1:10" s="376" customFormat="1" ht="30" x14ac:dyDescent="0.2">
      <c r="A305" s="399" t="s">
        <v>517</v>
      </c>
      <c r="B305" s="400" t="s">
        <v>304</v>
      </c>
      <c r="C305" s="399" t="s">
        <v>36</v>
      </c>
      <c r="D305" s="399" t="s">
        <v>305</v>
      </c>
      <c r="E305" s="401" t="s">
        <v>181</v>
      </c>
      <c r="F305" s="401"/>
      <c r="G305" s="402" t="s">
        <v>48</v>
      </c>
      <c r="H305" s="403">
        <v>1</v>
      </c>
      <c r="I305" s="404">
        <v>25.87</v>
      </c>
      <c r="J305" s="404">
        <v>25.87</v>
      </c>
    </row>
    <row r="306" spans="1:10" s="376" customFormat="1" ht="15" x14ac:dyDescent="0.2">
      <c r="A306" s="411" t="s">
        <v>529</v>
      </c>
      <c r="B306" s="412" t="s">
        <v>296</v>
      </c>
      <c r="C306" s="411" t="s">
        <v>36</v>
      </c>
      <c r="D306" s="411" t="s">
        <v>297</v>
      </c>
      <c r="E306" s="413" t="s">
        <v>185</v>
      </c>
      <c r="F306" s="413"/>
      <c r="G306" s="414" t="s">
        <v>48</v>
      </c>
      <c r="H306" s="415">
        <v>1</v>
      </c>
      <c r="I306" s="416">
        <v>135.01</v>
      </c>
      <c r="J306" s="416">
        <v>135.01</v>
      </c>
    </row>
    <row r="307" spans="1:10" s="376" customFormat="1" ht="15" x14ac:dyDescent="0.2">
      <c r="A307" s="411" t="s">
        <v>529</v>
      </c>
      <c r="B307" s="412" t="s">
        <v>298</v>
      </c>
      <c r="C307" s="411" t="s">
        <v>36</v>
      </c>
      <c r="D307" s="411" t="s">
        <v>299</v>
      </c>
      <c r="E307" s="413" t="s">
        <v>185</v>
      </c>
      <c r="F307" s="413"/>
      <c r="G307" s="414" t="s">
        <v>48</v>
      </c>
      <c r="H307" s="415">
        <v>1</v>
      </c>
      <c r="I307" s="416">
        <v>319.56</v>
      </c>
      <c r="J307" s="416">
        <v>319.56</v>
      </c>
    </row>
    <row r="308" spans="1:10" s="376" customFormat="1" ht="15" x14ac:dyDescent="0.2">
      <c r="A308" s="411" t="s">
        <v>529</v>
      </c>
      <c r="B308" s="412" t="s">
        <v>290</v>
      </c>
      <c r="C308" s="411" t="s">
        <v>36</v>
      </c>
      <c r="D308" s="411" t="s">
        <v>291</v>
      </c>
      <c r="E308" s="413" t="s">
        <v>185</v>
      </c>
      <c r="F308" s="413"/>
      <c r="G308" s="414" t="s">
        <v>48</v>
      </c>
      <c r="H308" s="415">
        <v>1</v>
      </c>
      <c r="I308" s="416">
        <v>215.56</v>
      </c>
      <c r="J308" s="416">
        <v>215.56</v>
      </c>
    </row>
    <row r="309" spans="1:10" s="376" customFormat="1" ht="15" x14ac:dyDescent="0.2">
      <c r="A309" s="411" t="s">
        <v>529</v>
      </c>
      <c r="B309" s="412" t="s">
        <v>292</v>
      </c>
      <c r="C309" s="411" t="s">
        <v>36</v>
      </c>
      <c r="D309" s="411" t="s">
        <v>293</v>
      </c>
      <c r="E309" s="413" t="s">
        <v>185</v>
      </c>
      <c r="F309" s="413"/>
      <c r="G309" s="414" t="s">
        <v>48</v>
      </c>
      <c r="H309" s="415">
        <v>1</v>
      </c>
      <c r="I309" s="416">
        <v>12.89</v>
      </c>
      <c r="J309" s="416">
        <v>12.89</v>
      </c>
    </row>
    <row r="310" spans="1:10" s="376" customFormat="1" ht="30" x14ac:dyDescent="0.2">
      <c r="A310" s="411" t="s">
        <v>529</v>
      </c>
      <c r="B310" s="412" t="s">
        <v>306</v>
      </c>
      <c r="C310" s="411" t="s">
        <v>36</v>
      </c>
      <c r="D310" s="411" t="s">
        <v>307</v>
      </c>
      <c r="E310" s="413" t="s">
        <v>535</v>
      </c>
      <c r="F310" s="413"/>
      <c r="G310" s="414" t="s">
        <v>48</v>
      </c>
      <c r="H310" s="415">
        <v>1</v>
      </c>
      <c r="I310" s="416">
        <v>158.88</v>
      </c>
      <c r="J310" s="416">
        <v>158.88</v>
      </c>
    </row>
    <row r="311" spans="1:10" s="376" customFormat="1" ht="30" x14ac:dyDescent="0.2">
      <c r="A311" s="411" t="s">
        <v>529</v>
      </c>
      <c r="B311" s="412" t="s">
        <v>308</v>
      </c>
      <c r="C311" s="411" t="s">
        <v>36</v>
      </c>
      <c r="D311" s="411" t="s">
        <v>309</v>
      </c>
      <c r="E311" s="413" t="s">
        <v>535</v>
      </c>
      <c r="F311" s="413"/>
      <c r="G311" s="414" t="s">
        <v>48</v>
      </c>
      <c r="H311" s="415">
        <v>1</v>
      </c>
      <c r="I311" s="416">
        <v>220.75</v>
      </c>
      <c r="J311" s="416">
        <v>220.75</v>
      </c>
    </row>
    <row r="312" spans="1:10" s="376" customFormat="1" ht="45" x14ac:dyDescent="0.2">
      <c r="A312" s="411" t="s">
        <v>529</v>
      </c>
      <c r="B312" s="412" t="s">
        <v>358</v>
      </c>
      <c r="C312" s="411" t="s">
        <v>186</v>
      </c>
      <c r="D312" s="411" t="s">
        <v>342</v>
      </c>
      <c r="E312" s="413" t="s">
        <v>214</v>
      </c>
      <c r="F312" s="413"/>
      <c r="G312" s="414" t="s">
        <v>47</v>
      </c>
      <c r="H312" s="415">
        <v>1</v>
      </c>
      <c r="I312" s="416">
        <v>4999.18</v>
      </c>
      <c r="J312" s="416">
        <v>4999.18</v>
      </c>
    </row>
    <row r="313" spans="1:10" s="376" customFormat="1" ht="15" x14ac:dyDescent="0.2">
      <c r="A313" s="405"/>
      <c r="B313" s="405"/>
      <c r="C313" s="405"/>
      <c r="D313" s="405"/>
      <c r="E313" s="405" t="s">
        <v>520</v>
      </c>
      <c r="F313" s="406">
        <v>25.87</v>
      </c>
      <c r="G313" s="405" t="s">
        <v>521</v>
      </c>
      <c r="H313" s="406">
        <v>0</v>
      </c>
      <c r="I313" s="405" t="s">
        <v>522</v>
      </c>
      <c r="J313" s="406">
        <v>25.87</v>
      </c>
    </row>
    <row r="314" spans="1:10" s="376" customFormat="1" ht="30" x14ac:dyDescent="0.2">
      <c r="A314" s="405"/>
      <c r="B314" s="405"/>
      <c r="C314" s="405"/>
      <c r="D314" s="405"/>
      <c r="E314" s="405" t="s">
        <v>523</v>
      </c>
      <c r="F314" s="406">
        <v>2064.33</v>
      </c>
      <c r="G314" s="405"/>
      <c r="H314" s="407" t="s">
        <v>524</v>
      </c>
      <c r="I314" s="407"/>
      <c r="J314" s="406">
        <v>8152.03</v>
      </c>
    </row>
    <row r="315" spans="1:10" s="376" customFormat="1" ht="16.5" thickBot="1" x14ac:dyDescent="0.25">
      <c r="A315" s="383"/>
      <c r="B315" s="383"/>
      <c r="C315" s="383"/>
      <c r="D315" s="383"/>
      <c r="E315" s="383"/>
      <c r="F315" s="383"/>
      <c r="G315" s="383" t="s">
        <v>525</v>
      </c>
      <c r="H315" s="408">
        <v>48</v>
      </c>
      <c r="I315" s="383" t="s">
        <v>526</v>
      </c>
      <c r="J315" s="409">
        <v>391297.44</v>
      </c>
    </row>
    <row r="316" spans="1:10" s="376" customFormat="1" ht="15.75" thickTop="1" x14ac:dyDescent="0.2">
      <c r="A316" s="410"/>
      <c r="B316" s="410"/>
      <c r="C316" s="410"/>
      <c r="D316" s="410"/>
      <c r="E316" s="410"/>
      <c r="F316" s="410"/>
      <c r="G316" s="410"/>
      <c r="H316" s="410"/>
      <c r="I316" s="410"/>
      <c r="J316" s="410"/>
    </row>
    <row r="317" spans="1:10" s="376" customFormat="1" ht="15.75" x14ac:dyDescent="0.2">
      <c r="A317" s="393" t="s">
        <v>278</v>
      </c>
      <c r="B317" s="394" t="s">
        <v>21</v>
      </c>
      <c r="C317" s="393" t="s">
        <v>22</v>
      </c>
      <c r="D317" s="393" t="s">
        <v>23</v>
      </c>
      <c r="E317" s="395" t="s">
        <v>515</v>
      </c>
      <c r="F317" s="395"/>
      <c r="G317" s="396" t="s">
        <v>287</v>
      </c>
      <c r="H317" s="394" t="s">
        <v>288</v>
      </c>
      <c r="I317" s="394" t="s">
        <v>289</v>
      </c>
      <c r="J317" s="394" t="s">
        <v>0</v>
      </c>
    </row>
    <row r="318" spans="1:10" s="376" customFormat="1" ht="30" x14ac:dyDescent="0.2">
      <c r="A318" s="374" t="s">
        <v>516</v>
      </c>
      <c r="B318" s="373" t="s">
        <v>343</v>
      </c>
      <c r="C318" s="374" t="s">
        <v>186</v>
      </c>
      <c r="D318" s="374" t="s">
        <v>344</v>
      </c>
      <c r="E318" s="397" t="s">
        <v>181</v>
      </c>
      <c r="F318" s="397"/>
      <c r="G318" s="375" t="s">
        <v>48</v>
      </c>
      <c r="H318" s="398">
        <v>1</v>
      </c>
      <c r="I318" s="384">
        <v>6087.7</v>
      </c>
      <c r="J318" s="384">
        <v>6087.7</v>
      </c>
    </row>
    <row r="319" spans="1:10" s="376" customFormat="1" ht="30" x14ac:dyDescent="0.2">
      <c r="A319" s="399" t="s">
        <v>517</v>
      </c>
      <c r="B319" s="400" t="s">
        <v>304</v>
      </c>
      <c r="C319" s="399" t="s">
        <v>36</v>
      </c>
      <c r="D319" s="399" t="s">
        <v>305</v>
      </c>
      <c r="E319" s="401" t="s">
        <v>181</v>
      </c>
      <c r="F319" s="401"/>
      <c r="G319" s="402" t="s">
        <v>48</v>
      </c>
      <c r="H319" s="403">
        <v>1</v>
      </c>
      <c r="I319" s="404">
        <v>25.87</v>
      </c>
      <c r="J319" s="404">
        <v>25.87</v>
      </c>
    </row>
    <row r="320" spans="1:10" s="376" customFormat="1" ht="15" x14ac:dyDescent="0.2">
      <c r="A320" s="411" t="s">
        <v>529</v>
      </c>
      <c r="B320" s="412" t="s">
        <v>296</v>
      </c>
      <c r="C320" s="411" t="s">
        <v>36</v>
      </c>
      <c r="D320" s="411" t="s">
        <v>297</v>
      </c>
      <c r="E320" s="413" t="s">
        <v>185</v>
      </c>
      <c r="F320" s="413"/>
      <c r="G320" s="414" t="s">
        <v>48</v>
      </c>
      <c r="H320" s="415">
        <v>1</v>
      </c>
      <c r="I320" s="416">
        <v>135.01</v>
      </c>
      <c r="J320" s="416">
        <v>135.01</v>
      </c>
    </row>
    <row r="321" spans="1:10" s="376" customFormat="1" ht="15" x14ac:dyDescent="0.2">
      <c r="A321" s="411" t="s">
        <v>529</v>
      </c>
      <c r="B321" s="412" t="s">
        <v>298</v>
      </c>
      <c r="C321" s="411" t="s">
        <v>36</v>
      </c>
      <c r="D321" s="411" t="s">
        <v>299</v>
      </c>
      <c r="E321" s="413" t="s">
        <v>185</v>
      </c>
      <c r="F321" s="413"/>
      <c r="G321" s="414" t="s">
        <v>48</v>
      </c>
      <c r="H321" s="415">
        <v>1</v>
      </c>
      <c r="I321" s="416">
        <v>319.56</v>
      </c>
      <c r="J321" s="416">
        <v>319.56</v>
      </c>
    </row>
    <row r="322" spans="1:10" s="376" customFormat="1" ht="15" x14ac:dyDescent="0.2">
      <c r="A322" s="411" t="s">
        <v>529</v>
      </c>
      <c r="B322" s="412" t="s">
        <v>290</v>
      </c>
      <c r="C322" s="411" t="s">
        <v>36</v>
      </c>
      <c r="D322" s="411" t="s">
        <v>291</v>
      </c>
      <c r="E322" s="413" t="s">
        <v>185</v>
      </c>
      <c r="F322" s="413"/>
      <c r="G322" s="414" t="s">
        <v>48</v>
      </c>
      <c r="H322" s="415">
        <v>1</v>
      </c>
      <c r="I322" s="416">
        <v>215.56</v>
      </c>
      <c r="J322" s="416">
        <v>215.56</v>
      </c>
    </row>
    <row r="323" spans="1:10" s="376" customFormat="1" ht="15" x14ac:dyDescent="0.2">
      <c r="A323" s="411" t="s">
        <v>529</v>
      </c>
      <c r="B323" s="412" t="s">
        <v>292</v>
      </c>
      <c r="C323" s="411" t="s">
        <v>36</v>
      </c>
      <c r="D323" s="411" t="s">
        <v>293</v>
      </c>
      <c r="E323" s="413" t="s">
        <v>185</v>
      </c>
      <c r="F323" s="413"/>
      <c r="G323" s="414" t="s">
        <v>48</v>
      </c>
      <c r="H323" s="415">
        <v>1</v>
      </c>
      <c r="I323" s="416">
        <v>12.89</v>
      </c>
      <c r="J323" s="416">
        <v>12.89</v>
      </c>
    </row>
    <row r="324" spans="1:10" s="376" customFormat="1" ht="30" x14ac:dyDescent="0.2">
      <c r="A324" s="411" t="s">
        <v>529</v>
      </c>
      <c r="B324" s="412" t="s">
        <v>306</v>
      </c>
      <c r="C324" s="411" t="s">
        <v>36</v>
      </c>
      <c r="D324" s="411" t="s">
        <v>307</v>
      </c>
      <c r="E324" s="413" t="s">
        <v>535</v>
      </c>
      <c r="F324" s="413"/>
      <c r="G324" s="414" t="s">
        <v>48</v>
      </c>
      <c r="H324" s="415">
        <v>1</v>
      </c>
      <c r="I324" s="416">
        <v>158.88</v>
      </c>
      <c r="J324" s="416">
        <v>158.88</v>
      </c>
    </row>
    <row r="325" spans="1:10" s="376" customFormat="1" ht="30" x14ac:dyDescent="0.2">
      <c r="A325" s="411" t="s">
        <v>529</v>
      </c>
      <c r="B325" s="412" t="s">
        <v>308</v>
      </c>
      <c r="C325" s="411" t="s">
        <v>36</v>
      </c>
      <c r="D325" s="411" t="s">
        <v>309</v>
      </c>
      <c r="E325" s="413" t="s">
        <v>535</v>
      </c>
      <c r="F325" s="413"/>
      <c r="G325" s="414" t="s">
        <v>48</v>
      </c>
      <c r="H325" s="415">
        <v>1</v>
      </c>
      <c r="I325" s="416">
        <v>220.75</v>
      </c>
      <c r="J325" s="416">
        <v>220.75</v>
      </c>
    </row>
    <row r="326" spans="1:10" s="376" customFormat="1" ht="45" x14ac:dyDescent="0.2">
      <c r="A326" s="411" t="s">
        <v>529</v>
      </c>
      <c r="B326" s="412" t="s">
        <v>359</v>
      </c>
      <c r="C326" s="411" t="s">
        <v>186</v>
      </c>
      <c r="D326" s="411" t="s">
        <v>344</v>
      </c>
      <c r="E326" s="413" t="s">
        <v>214</v>
      </c>
      <c r="F326" s="413"/>
      <c r="G326" s="414" t="s">
        <v>47</v>
      </c>
      <c r="H326" s="415">
        <v>1</v>
      </c>
      <c r="I326" s="416">
        <v>4999.18</v>
      </c>
      <c r="J326" s="416">
        <v>4999.18</v>
      </c>
    </row>
    <row r="327" spans="1:10" s="376" customFormat="1" ht="15" x14ac:dyDescent="0.2">
      <c r="A327" s="405"/>
      <c r="B327" s="405"/>
      <c r="C327" s="405"/>
      <c r="D327" s="405"/>
      <c r="E327" s="405" t="s">
        <v>520</v>
      </c>
      <c r="F327" s="406">
        <v>25.87</v>
      </c>
      <c r="G327" s="405" t="s">
        <v>521</v>
      </c>
      <c r="H327" s="406">
        <v>0</v>
      </c>
      <c r="I327" s="405" t="s">
        <v>522</v>
      </c>
      <c r="J327" s="406">
        <v>25.87</v>
      </c>
    </row>
    <row r="328" spans="1:10" s="376" customFormat="1" ht="30" x14ac:dyDescent="0.2">
      <c r="A328" s="405"/>
      <c r="B328" s="405"/>
      <c r="C328" s="405"/>
      <c r="D328" s="405"/>
      <c r="E328" s="405" t="s">
        <v>523</v>
      </c>
      <c r="F328" s="406">
        <v>2064.33</v>
      </c>
      <c r="G328" s="405"/>
      <c r="H328" s="407" t="s">
        <v>524</v>
      </c>
      <c r="I328" s="407"/>
      <c r="J328" s="406">
        <v>8152.03</v>
      </c>
    </row>
    <row r="329" spans="1:10" s="376" customFormat="1" ht="16.5" thickBot="1" x14ac:dyDescent="0.25">
      <c r="A329" s="383"/>
      <c r="B329" s="383"/>
      <c r="C329" s="383"/>
      <c r="D329" s="383"/>
      <c r="E329" s="383"/>
      <c r="F329" s="383"/>
      <c r="G329" s="383" t="s">
        <v>525</v>
      </c>
      <c r="H329" s="408">
        <v>96</v>
      </c>
      <c r="I329" s="383" t="s">
        <v>526</v>
      </c>
      <c r="J329" s="409">
        <v>782594.88</v>
      </c>
    </row>
    <row r="330" spans="1:10" s="376" customFormat="1" ht="15.75" thickTop="1" x14ac:dyDescent="0.2">
      <c r="A330" s="410"/>
      <c r="B330" s="410"/>
      <c r="C330" s="410"/>
      <c r="D330" s="410"/>
      <c r="E330" s="410"/>
      <c r="F330" s="410"/>
      <c r="G330" s="410"/>
      <c r="H330" s="410"/>
      <c r="I330" s="410"/>
      <c r="J330" s="410"/>
    </row>
    <row r="331" spans="1:10" s="376" customFormat="1" ht="15.75" x14ac:dyDescent="0.2">
      <c r="A331" s="393" t="s">
        <v>346</v>
      </c>
      <c r="B331" s="394" t="s">
        <v>21</v>
      </c>
      <c r="C331" s="393" t="s">
        <v>22</v>
      </c>
      <c r="D331" s="393" t="s">
        <v>23</v>
      </c>
      <c r="E331" s="395" t="s">
        <v>515</v>
      </c>
      <c r="F331" s="395"/>
      <c r="G331" s="396" t="s">
        <v>287</v>
      </c>
      <c r="H331" s="394" t="s">
        <v>288</v>
      </c>
      <c r="I331" s="394" t="s">
        <v>289</v>
      </c>
      <c r="J331" s="394" t="s">
        <v>0</v>
      </c>
    </row>
    <row r="332" spans="1:10" s="376" customFormat="1" ht="30" x14ac:dyDescent="0.2">
      <c r="A332" s="374" t="s">
        <v>516</v>
      </c>
      <c r="B332" s="373" t="s">
        <v>340</v>
      </c>
      <c r="C332" s="374" t="s">
        <v>186</v>
      </c>
      <c r="D332" s="374" t="s">
        <v>323</v>
      </c>
      <c r="E332" s="397" t="s">
        <v>181</v>
      </c>
      <c r="F332" s="397"/>
      <c r="G332" s="375" t="s">
        <v>48</v>
      </c>
      <c r="H332" s="398">
        <v>1</v>
      </c>
      <c r="I332" s="384">
        <v>5853.34</v>
      </c>
      <c r="J332" s="384">
        <v>5853.34</v>
      </c>
    </row>
    <row r="333" spans="1:10" s="376" customFormat="1" ht="30" x14ac:dyDescent="0.2">
      <c r="A333" s="399" t="s">
        <v>517</v>
      </c>
      <c r="B333" s="400" t="s">
        <v>350</v>
      </c>
      <c r="C333" s="399" t="s">
        <v>36</v>
      </c>
      <c r="D333" s="399" t="s">
        <v>351</v>
      </c>
      <c r="E333" s="401" t="s">
        <v>181</v>
      </c>
      <c r="F333" s="401"/>
      <c r="G333" s="402" t="s">
        <v>48</v>
      </c>
      <c r="H333" s="403">
        <v>1</v>
      </c>
      <c r="I333" s="404">
        <v>16.600000000000001</v>
      </c>
      <c r="J333" s="404">
        <v>16.600000000000001</v>
      </c>
    </row>
    <row r="334" spans="1:10" s="376" customFormat="1" ht="15" x14ac:dyDescent="0.2">
      <c r="A334" s="411" t="s">
        <v>529</v>
      </c>
      <c r="B334" s="412" t="s">
        <v>296</v>
      </c>
      <c r="C334" s="411" t="s">
        <v>36</v>
      </c>
      <c r="D334" s="411" t="s">
        <v>297</v>
      </c>
      <c r="E334" s="413" t="s">
        <v>185</v>
      </c>
      <c r="F334" s="413"/>
      <c r="G334" s="414" t="s">
        <v>48</v>
      </c>
      <c r="H334" s="415">
        <v>1</v>
      </c>
      <c r="I334" s="416">
        <v>135.01</v>
      </c>
      <c r="J334" s="416">
        <v>135.01</v>
      </c>
    </row>
    <row r="335" spans="1:10" s="376" customFormat="1" ht="15" x14ac:dyDescent="0.2">
      <c r="A335" s="411" t="s">
        <v>529</v>
      </c>
      <c r="B335" s="412" t="s">
        <v>298</v>
      </c>
      <c r="C335" s="411" t="s">
        <v>36</v>
      </c>
      <c r="D335" s="411" t="s">
        <v>299</v>
      </c>
      <c r="E335" s="413" t="s">
        <v>185</v>
      </c>
      <c r="F335" s="413"/>
      <c r="G335" s="414" t="s">
        <v>48</v>
      </c>
      <c r="H335" s="415">
        <v>1</v>
      </c>
      <c r="I335" s="416">
        <v>319.56</v>
      </c>
      <c r="J335" s="416">
        <v>319.56</v>
      </c>
    </row>
    <row r="336" spans="1:10" s="376" customFormat="1" ht="15" x14ac:dyDescent="0.2">
      <c r="A336" s="411" t="s">
        <v>529</v>
      </c>
      <c r="B336" s="412" t="s">
        <v>290</v>
      </c>
      <c r="C336" s="411" t="s">
        <v>36</v>
      </c>
      <c r="D336" s="411" t="s">
        <v>291</v>
      </c>
      <c r="E336" s="413" t="s">
        <v>185</v>
      </c>
      <c r="F336" s="413"/>
      <c r="G336" s="414" t="s">
        <v>48</v>
      </c>
      <c r="H336" s="415">
        <v>1</v>
      </c>
      <c r="I336" s="416">
        <v>215.56</v>
      </c>
      <c r="J336" s="416">
        <v>215.56</v>
      </c>
    </row>
    <row r="337" spans="1:10" s="376" customFormat="1" ht="15" x14ac:dyDescent="0.2">
      <c r="A337" s="411" t="s">
        <v>529</v>
      </c>
      <c r="B337" s="412" t="s">
        <v>292</v>
      </c>
      <c r="C337" s="411" t="s">
        <v>36</v>
      </c>
      <c r="D337" s="411" t="s">
        <v>293</v>
      </c>
      <c r="E337" s="413" t="s">
        <v>185</v>
      </c>
      <c r="F337" s="413"/>
      <c r="G337" s="414" t="s">
        <v>48</v>
      </c>
      <c r="H337" s="415">
        <v>1</v>
      </c>
      <c r="I337" s="416">
        <v>12.89</v>
      </c>
      <c r="J337" s="416">
        <v>12.89</v>
      </c>
    </row>
    <row r="338" spans="1:10" s="376" customFormat="1" ht="45" x14ac:dyDescent="0.2">
      <c r="A338" s="411" t="s">
        <v>529</v>
      </c>
      <c r="B338" s="412" t="s">
        <v>352</v>
      </c>
      <c r="C338" s="411" t="s">
        <v>36</v>
      </c>
      <c r="D338" s="411" t="s">
        <v>353</v>
      </c>
      <c r="E338" s="413" t="s">
        <v>535</v>
      </c>
      <c r="F338" s="413"/>
      <c r="G338" s="414" t="s">
        <v>48</v>
      </c>
      <c r="H338" s="415">
        <v>1</v>
      </c>
      <c r="I338" s="416">
        <v>0.01</v>
      </c>
      <c r="J338" s="416">
        <v>0.01</v>
      </c>
    </row>
    <row r="339" spans="1:10" s="376" customFormat="1" ht="30" x14ac:dyDescent="0.2">
      <c r="A339" s="411" t="s">
        <v>529</v>
      </c>
      <c r="B339" s="412" t="s">
        <v>354</v>
      </c>
      <c r="C339" s="411" t="s">
        <v>36</v>
      </c>
      <c r="D339" s="411" t="s">
        <v>355</v>
      </c>
      <c r="E339" s="413" t="s">
        <v>535</v>
      </c>
      <c r="F339" s="413"/>
      <c r="G339" s="414" t="s">
        <v>48</v>
      </c>
      <c r="H339" s="415">
        <v>1</v>
      </c>
      <c r="I339" s="416">
        <v>154.53</v>
      </c>
      <c r="J339" s="416">
        <v>154.53</v>
      </c>
    </row>
    <row r="340" spans="1:10" s="376" customFormat="1" ht="45" x14ac:dyDescent="0.2">
      <c r="A340" s="411" t="s">
        <v>529</v>
      </c>
      <c r="B340" s="412" t="s">
        <v>356</v>
      </c>
      <c r="C340" s="411" t="s">
        <v>186</v>
      </c>
      <c r="D340" s="411" t="s">
        <v>357</v>
      </c>
      <c r="E340" s="413" t="s">
        <v>214</v>
      </c>
      <c r="F340" s="413"/>
      <c r="G340" s="414" t="s">
        <v>47</v>
      </c>
      <c r="H340" s="415">
        <v>1</v>
      </c>
      <c r="I340" s="416">
        <v>4999.18</v>
      </c>
      <c r="J340" s="416">
        <v>4999.18</v>
      </c>
    </row>
    <row r="341" spans="1:10" s="376" customFormat="1" ht="15" x14ac:dyDescent="0.2">
      <c r="A341" s="405"/>
      <c r="B341" s="405"/>
      <c r="C341" s="405"/>
      <c r="D341" s="405"/>
      <c r="E341" s="405" t="s">
        <v>520</v>
      </c>
      <c r="F341" s="406">
        <v>16.600000000000001</v>
      </c>
      <c r="G341" s="405" t="s">
        <v>521</v>
      </c>
      <c r="H341" s="406">
        <v>0</v>
      </c>
      <c r="I341" s="405" t="s">
        <v>522</v>
      </c>
      <c r="J341" s="406">
        <v>16.600000000000001</v>
      </c>
    </row>
    <row r="342" spans="1:10" s="376" customFormat="1" ht="30" x14ac:dyDescent="0.2">
      <c r="A342" s="405"/>
      <c r="B342" s="405"/>
      <c r="C342" s="405"/>
      <c r="D342" s="405"/>
      <c r="E342" s="405" t="s">
        <v>523</v>
      </c>
      <c r="F342" s="406">
        <v>1984.86</v>
      </c>
      <c r="G342" s="405"/>
      <c r="H342" s="407" t="s">
        <v>524</v>
      </c>
      <c r="I342" s="407"/>
      <c r="J342" s="406">
        <v>7838.2</v>
      </c>
    </row>
    <row r="343" spans="1:10" s="376" customFormat="1" ht="16.5" thickBot="1" x14ac:dyDescent="0.25">
      <c r="A343" s="383"/>
      <c r="B343" s="383"/>
      <c r="C343" s="383"/>
      <c r="D343" s="383"/>
      <c r="E343" s="383"/>
      <c r="F343" s="383"/>
      <c r="G343" s="383" t="s">
        <v>525</v>
      </c>
      <c r="H343" s="408">
        <v>48</v>
      </c>
      <c r="I343" s="383" t="s">
        <v>526</v>
      </c>
      <c r="J343" s="409">
        <v>376233.6</v>
      </c>
    </row>
    <row r="344" spans="1:10" s="376" customFormat="1" ht="15.75" thickTop="1" x14ac:dyDescent="0.2">
      <c r="A344" s="410"/>
      <c r="B344" s="410"/>
      <c r="C344" s="410"/>
      <c r="D344" s="410"/>
      <c r="E344" s="410"/>
      <c r="F344" s="410"/>
      <c r="G344" s="410"/>
      <c r="H344" s="410"/>
      <c r="I344" s="410"/>
      <c r="J344" s="410"/>
    </row>
    <row r="345" spans="1:10" s="376" customFormat="1" ht="15.75" x14ac:dyDescent="0.2">
      <c r="A345" s="389" t="s">
        <v>279</v>
      </c>
      <c r="B345" s="389"/>
      <c r="C345" s="389"/>
      <c r="D345" s="389" t="s">
        <v>71</v>
      </c>
      <c r="E345" s="389"/>
      <c r="F345" s="390"/>
      <c r="G345" s="390"/>
      <c r="H345" s="391"/>
      <c r="I345" s="389"/>
      <c r="J345" s="392">
        <v>3911469.12</v>
      </c>
    </row>
    <row r="346" spans="1:10" s="376" customFormat="1" ht="15.75" x14ac:dyDescent="0.2">
      <c r="A346" s="393" t="s">
        <v>280</v>
      </c>
      <c r="B346" s="394" t="s">
        <v>21</v>
      </c>
      <c r="C346" s="393" t="s">
        <v>22</v>
      </c>
      <c r="D346" s="393" t="s">
        <v>23</v>
      </c>
      <c r="E346" s="395" t="s">
        <v>515</v>
      </c>
      <c r="F346" s="395"/>
      <c r="G346" s="396" t="s">
        <v>287</v>
      </c>
      <c r="H346" s="394" t="s">
        <v>288</v>
      </c>
      <c r="I346" s="394" t="s">
        <v>289</v>
      </c>
      <c r="J346" s="394" t="s">
        <v>0</v>
      </c>
    </row>
    <row r="347" spans="1:10" s="376" customFormat="1" ht="30" x14ac:dyDescent="0.2">
      <c r="A347" s="374" t="s">
        <v>516</v>
      </c>
      <c r="B347" s="373" t="s">
        <v>187</v>
      </c>
      <c r="C347" s="374" t="s">
        <v>186</v>
      </c>
      <c r="D347" s="374" t="s">
        <v>149</v>
      </c>
      <c r="E347" s="397" t="s">
        <v>182</v>
      </c>
      <c r="F347" s="397"/>
      <c r="G347" s="375" t="s">
        <v>44</v>
      </c>
      <c r="H347" s="398">
        <v>1</v>
      </c>
      <c r="I347" s="384">
        <v>230.79</v>
      </c>
      <c r="J347" s="384">
        <v>230.79</v>
      </c>
    </row>
    <row r="348" spans="1:10" s="376" customFormat="1" ht="60" x14ac:dyDescent="0.2">
      <c r="A348" s="399" t="s">
        <v>517</v>
      </c>
      <c r="B348" s="400" t="s">
        <v>310</v>
      </c>
      <c r="C348" s="399" t="s">
        <v>36</v>
      </c>
      <c r="D348" s="399" t="s">
        <v>311</v>
      </c>
      <c r="E348" s="401" t="s">
        <v>182</v>
      </c>
      <c r="F348" s="401"/>
      <c r="G348" s="402" t="s">
        <v>38</v>
      </c>
      <c r="H348" s="403">
        <v>1</v>
      </c>
      <c r="I348" s="404">
        <v>26.3</v>
      </c>
      <c r="J348" s="404">
        <v>26.3</v>
      </c>
    </row>
    <row r="349" spans="1:10" s="376" customFormat="1" ht="60" x14ac:dyDescent="0.2">
      <c r="A349" s="399" t="s">
        <v>517</v>
      </c>
      <c r="B349" s="400" t="s">
        <v>312</v>
      </c>
      <c r="C349" s="399" t="s">
        <v>36</v>
      </c>
      <c r="D349" s="399" t="s">
        <v>313</v>
      </c>
      <c r="E349" s="401" t="s">
        <v>182</v>
      </c>
      <c r="F349" s="401"/>
      <c r="G349" s="402" t="s">
        <v>38</v>
      </c>
      <c r="H349" s="403">
        <v>1</v>
      </c>
      <c r="I349" s="404">
        <v>4.91</v>
      </c>
      <c r="J349" s="404">
        <v>4.91</v>
      </c>
    </row>
    <row r="350" spans="1:10" s="376" customFormat="1" ht="60" x14ac:dyDescent="0.2">
      <c r="A350" s="399" t="s">
        <v>517</v>
      </c>
      <c r="B350" s="400" t="s">
        <v>314</v>
      </c>
      <c r="C350" s="399" t="s">
        <v>36</v>
      </c>
      <c r="D350" s="399" t="s">
        <v>315</v>
      </c>
      <c r="E350" s="401" t="s">
        <v>182</v>
      </c>
      <c r="F350" s="401"/>
      <c r="G350" s="402" t="s">
        <v>38</v>
      </c>
      <c r="H350" s="403">
        <v>1</v>
      </c>
      <c r="I350" s="404">
        <v>44.52</v>
      </c>
      <c r="J350" s="404">
        <v>44.52</v>
      </c>
    </row>
    <row r="351" spans="1:10" s="376" customFormat="1" ht="75" x14ac:dyDescent="0.2">
      <c r="A351" s="399" t="s">
        <v>517</v>
      </c>
      <c r="B351" s="400" t="s">
        <v>316</v>
      </c>
      <c r="C351" s="399" t="s">
        <v>36</v>
      </c>
      <c r="D351" s="399" t="s">
        <v>317</v>
      </c>
      <c r="E351" s="401" t="s">
        <v>182</v>
      </c>
      <c r="F351" s="401"/>
      <c r="G351" s="402" t="s">
        <v>38</v>
      </c>
      <c r="H351" s="403">
        <v>1</v>
      </c>
      <c r="I351" s="404">
        <v>3.89</v>
      </c>
      <c r="J351" s="404">
        <v>3.89</v>
      </c>
    </row>
    <row r="352" spans="1:10" s="376" customFormat="1" ht="75" x14ac:dyDescent="0.2">
      <c r="A352" s="399" t="s">
        <v>517</v>
      </c>
      <c r="B352" s="400" t="s">
        <v>318</v>
      </c>
      <c r="C352" s="399" t="s">
        <v>36</v>
      </c>
      <c r="D352" s="399" t="s">
        <v>319</v>
      </c>
      <c r="E352" s="401" t="s">
        <v>182</v>
      </c>
      <c r="F352" s="401"/>
      <c r="G352" s="402" t="s">
        <v>38</v>
      </c>
      <c r="H352" s="403">
        <v>1</v>
      </c>
      <c r="I352" s="404">
        <v>151.16999999999999</v>
      </c>
      <c r="J352" s="404">
        <v>151.16999999999999</v>
      </c>
    </row>
    <row r="353" spans="1:10" s="376" customFormat="1" ht="15" x14ac:dyDescent="0.2">
      <c r="A353" s="405"/>
      <c r="B353" s="405"/>
      <c r="C353" s="405"/>
      <c r="D353" s="405"/>
      <c r="E353" s="405" t="s">
        <v>520</v>
      </c>
      <c r="F353" s="406">
        <v>0</v>
      </c>
      <c r="G353" s="405" t="s">
        <v>521</v>
      </c>
      <c r="H353" s="406">
        <v>0</v>
      </c>
      <c r="I353" s="405" t="s">
        <v>522</v>
      </c>
      <c r="J353" s="406">
        <v>0</v>
      </c>
    </row>
    <row r="354" spans="1:10" s="376" customFormat="1" ht="30" x14ac:dyDescent="0.2">
      <c r="A354" s="405"/>
      <c r="B354" s="405"/>
      <c r="C354" s="405"/>
      <c r="D354" s="405"/>
      <c r="E354" s="405" t="s">
        <v>523</v>
      </c>
      <c r="F354" s="406">
        <v>78.260000000000005</v>
      </c>
      <c r="G354" s="405"/>
      <c r="H354" s="407" t="s">
        <v>524</v>
      </c>
      <c r="I354" s="407"/>
      <c r="J354" s="406">
        <v>309.05</v>
      </c>
    </row>
    <row r="355" spans="1:10" s="376" customFormat="1" ht="16.5" thickBot="1" x14ac:dyDescent="0.25">
      <c r="A355" s="383"/>
      <c r="B355" s="383"/>
      <c r="C355" s="383"/>
      <c r="D355" s="383"/>
      <c r="E355" s="383"/>
      <c r="F355" s="383"/>
      <c r="G355" s="383" t="s">
        <v>525</v>
      </c>
      <c r="H355" s="408">
        <v>4576</v>
      </c>
      <c r="I355" s="383" t="s">
        <v>526</v>
      </c>
      <c r="J355" s="409">
        <v>1414212.8</v>
      </c>
    </row>
    <row r="356" spans="1:10" s="376" customFormat="1" ht="15.75" thickTop="1" x14ac:dyDescent="0.2">
      <c r="A356" s="410"/>
      <c r="B356" s="410"/>
      <c r="C356" s="410"/>
      <c r="D356" s="410"/>
      <c r="E356" s="410"/>
      <c r="F356" s="410"/>
      <c r="G356" s="410"/>
      <c r="H356" s="410"/>
      <c r="I356" s="410"/>
      <c r="J356" s="410"/>
    </row>
    <row r="357" spans="1:10" s="376" customFormat="1" ht="15.75" x14ac:dyDescent="0.2">
      <c r="A357" s="393" t="s">
        <v>281</v>
      </c>
      <c r="B357" s="394" t="s">
        <v>21</v>
      </c>
      <c r="C357" s="393" t="s">
        <v>22</v>
      </c>
      <c r="D357" s="393" t="s">
        <v>23</v>
      </c>
      <c r="E357" s="395" t="s">
        <v>515</v>
      </c>
      <c r="F357" s="395"/>
      <c r="G357" s="396" t="s">
        <v>287</v>
      </c>
      <c r="H357" s="394" t="s">
        <v>288</v>
      </c>
      <c r="I357" s="394" t="s">
        <v>289</v>
      </c>
      <c r="J357" s="394" t="s">
        <v>0</v>
      </c>
    </row>
    <row r="358" spans="1:10" s="376" customFormat="1" ht="30" x14ac:dyDescent="0.2">
      <c r="A358" s="374" t="s">
        <v>516</v>
      </c>
      <c r="B358" s="373" t="s">
        <v>188</v>
      </c>
      <c r="C358" s="374" t="s">
        <v>186</v>
      </c>
      <c r="D358" s="374" t="s">
        <v>150</v>
      </c>
      <c r="E358" s="397" t="s">
        <v>182</v>
      </c>
      <c r="F358" s="397"/>
      <c r="G358" s="375" t="s">
        <v>45</v>
      </c>
      <c r="H358" s="398">
        <v>1</v>
      </c>
      <c r="I358" s="384">
        <v>35.1</v>
      </c>
      <c r="J358" s="384">
        <v>35.1</v>
      </c>
    </row>
    <row r="359" spans="1:10" s="376" customFormat="1" ht="60" x14ac:dyDescent="0.2">
      <c r="A359" s="399" t="s">
        <v>517</v>
      </c>
      <c r="B359" s="400" t="s">
        <v>310</v>
      </c>
      <c r="C359" s="399" t="s">
        <v>36</v>
      </c>
      <c r="D359" s="399" t="s">
        <v>311</v>
      </c>
      <c r="E359" s="401" t="s">
        <v>182</v>
      </c>
      <c r="F359" s="401"/>
      <c r="G359" s="402" t="s">
        <v>38</v>
      </c>
      <c r="H359" s="403">
        <v>1</v>
      </c>
      <c r="I359" s="404">
        <v>26.3</v>
      </c>
      <c r="J359" s="404">
        <v>26.3</v>
      </c>
    </row>
    <row r="360" spans="1:10" s="376" customFormat="1" ht="60" x14ac:dyDescent="0.2">
      <c r="A360" s="399" t="s">
        <v>517</v>
      </c>
      <c r="B360" s="400" t="s">
        <v>312</v>
      </c>
      <c r="C360" s="399" t="s">
        <v>36</v>
      </c>
      <c r="D360" s="399" t="s">
        <v>313</v>
      </c>
      <c r="E360" s="401" t="s">
        <v>182</v>
      </c>
      <c r="F360" s="401"/>
      <c r="G360" s="402" t="s">
        <v>38</v>
      </c>
      <c r="H360" s="403">
        <v>1</v>
      </c>
      <c r="I360" s="404">
        <v>4.91</v>
      </c>
      <c r="J360" s="404">
        <v>4.91</v>
      </c>
    </row>
    <row r="361" spans="1:10" s="376" customFormat="1" ht="75" x14ac:dyDescent="0.2">
      <c r="A361" s="399" t="s">
        <v>517</v>
      </c>
      <c r="B361" s="400" t="s">
        <v>316</v>
      </c>
      <c r="C361" s="399" t="s">
        <v>36</v>
      </c>
      <c r="D361" s="399" t="s">
        <v>317</v>
      </c>
      <c r="E361" s="401" t="s">
        <v>182</v>
      </c>
      <c r="F361" s="401"/>
      <c r="G361" s="402" t="s">
        <v>38</v>
      </c>
      <c r="H361" s="403">
        <v>1</v>
      </c>
      <c r="I361" s="404">
        <v>3.89</v>
      </c>
      <c r="J361" s="404">
        <v>3.89</v>
      </c>
    </row>
    <row r="362" spans="1:10" s="376" customFormat="1" ht="15" x14ac:dyDescent="0.2">
      <c r="A362" s="405"/>
      <c r="B362" s="405"/>
      <c r="C362" s="405"/>
      <c r="D362" s="405"/>
      <c r="E362" s="405" t="s">
        <v>520</v>
      </c>
      <c r="F362" s="406">
        <v>0</v>
      </c>
      <c r="G362" s="405" t="s">
        <v>521</v>
      </c>
      <c r="H362" s="406">
        <v>0</v>
      </c>
      <c r="I362" s="405" t="s">
        <v>522</v>
      </c>
      <c r="J362" s="406">
        <v>0</v>
      </c>
    </row>
    <row r="363" spans="1:10" s="376" customFormat="1" ht="30" x14ac:dyDescent="0.2">
      <c r="A363" s="405"/>
      <c r="B363" s="405"/>
      <c r="C363" s="405"/>
      <c r="D363" s="405"/>
      <c r="E363" s="405" t="s">
        <v>523</v>
      </c>
      <c r="F363" s="406">
        <v>11.9</v>
      </c>
      <c r="G363" s="405"/>
      <c r="H363" s="407" t="s">
        <v>524</v>
      </c>
      <c r="I363" s="407"/>
      <c r="J363" s="406">
        <v>47</v>
      </c>
    </row>
    <row r="364" spans="1:10" s="376" customFormat="1" ht="16.5" thickBot="1" x14ac:dyDescent="0.25">
      <c r="A364" s="383"/>
      <c r="B364" s="383"/>
      <c r="C364" s="383"/>
      <c r="D364" s="383"/>
      <c r="E364" s="383"/>
      <c r="F364" s="383"/>
      <c r="G364" s="383" t="s">
        <v>525</v>
      </c>
      <c r="H364" s="408">
        <v>12896</v>
      </c>
      <c r="I364" s="383" t="s">
        <v>526</v>
      </c>
      <c r="J364" s="409">
        <v>606112</v>
      </c>
    </row>
    <row r="365" spans="1:10" s="376" customFormat="1" ht="15.75" thickTop="1" x14ac:dyDescent="0.2">
      <c r="A365" s="410"/>
      <c r="B365" s="410"/>
      <c r="C365" s="410"/>
      <c r="D365" s="410"/>
      <c r="E365" s="410"/>
      <c r="F365" s="410"/>
      <c r="G365" s="410"/>
      <c r="H365" s="410"/>
      <c r="I365" s="410"/>
      <c r="J365" s="410"/>
    </row>
    <row r="366" spans="1:10" s="376" customFormat="1" ht="15.75" x14ac:dyDescent="0.2">
      <c r="A366" s="393" t="s">
        <v>282</v>
      </c>
      <c r="B366" s="394" t="s">
        <v>21</v>
      </c>
      <c r="C366" s="393" t="s">
        <v>22</v>
      </c>
      <c r="D366" s="393" t="s">
        <v>23</v>
      </c>
      <c r="E366" s="395" t="s">
        <v>515</v>
      </c>
      <c r="F366" s="395"/>
      <c r="G366" s="396" t="s">
        <v>287</v>
      </c>
      <c r="H366" s="394" t="s">
        <v>288</v>
      </c>
      <c r="I366" s="394" t="s">
        <v>289</v>
      </c>
      <c r="J366" s="394" t="s">
        <v>0</v>
      </c>
    </row>
    <row r="367" spans="1:10" s="376" customFormat="1" ht="30" x14ac:dyDescent="0.2">
      <c r="A367" s="374" t="s">
        <v>516</v>
      </c>
      <c r="B367" s="373" t="s">
        <v>615</v>
      </c>
      <c r="C367" s="374" t="s">
        <v>186</v>
      </c>
      <c r="D367" s="374" t="s">
        <v>611</v>
      </c>
      <c r="E367" s="397" t="s">
        <v>182</v>
      </c>
      <c r="F367" s="397"/>
      <c r="G367" s="375" t="s">
        <v>44</v>
      </c>
      <c r="H367" s="398">
        <v>1</v>
      </c>
      <c r="I367" s="384">
        <v>216.66</v>
      </c>
      <c r="J367" s="384">
        <v>216.66</v>
      </c>
    </row>
    <row r="368" spans="1:10" s="376" customFormat="1" ht="60" x14ac:dyDescent="0.2">
      <c r="A368" s="399" t="s">
        <v>517</v>
      </c>
      <c r="B368" s="400" t="s">
        <v>634</v>
      </c>
      <c r="C368" s="399" t="s">
        <v>36</v>
      </c>
      <c r="D368" s="399" t="s">
        <v>635</v>
      </c>
      <c r="E368" s="401" t="s">
        <v>182</v>
      </c>
      <c r="F368" s="401"/>
      <c r="G368" s="402" t="s">
        <v>38</v>
      </c>
      <c r="H368" s="403">
        <v>1</v>
      </c>
      <c r="I368" s="404">
        <v>23.9</v>
      </c>
      <c r="J368" s="404">
        <v>23.9</v>
      </c>
    </row>
    <row r="369" spans="1:10" s="376" customFormat="1" ht="60" x14ac:dyDescent="0.2">
      <c r="A369" s="399" t="s">
        <v>517</v>
      </c>
      <c r="B369" s="400" t="s">
        <v>636</v>
      </c>
      <c r="C369" s="399" t="s">
        <v>36</v>
      </c>
      <c r="D369" s="399" t="s">
        <v>637</v>
      </c>
      <c r="E369" s="401" t="s">
        <v>182</v>
      </c>
      <c r="F369" s="401"/>
      <c r="G369" s="402" t="s">
        <v>38</v>
      </c>
      <c r="H369" s="403">
        <v>1</v>
      </c>
      <c r="I369" s="404">
        <v>4.88</v>
      </c>
      <c r="J369" s="404">
        <v>4.88</v>
      </c>
    </row>
    <row r="370" spans="1:10" s="376" customFormat="1" ht="60" x14ac:dyDescent="0.2">
      <c r="A370" s="399" t="s">
        <v>517</v>
      </c>
      <c r="B370" s="400" t="s">
        <v>638</v>
      </c>
      <c r="C370" s="399" t="s">
        <v>36</v>
      </c>
      <c r="D370" s="399" t="s">
        <v>639</v>
      </c>
      <c r="E370" s="401" t="s">
        <v>182</v>
      </c>
      <c r="F370" s="401"/>
      <c r="G370" s="402" t="s">
        <v>38</v>
      </c>
      <c r="H370" s="403">
        <v>1</v>
      </c>
      <c r="I370" s="404">
        <v>3.86</v>
      </c>
      <c r="J370" s="404">
        <v>3.86</v>
      </c>
    </row>
    <row r="371" spans="1:10" s="376" customFormat="1" ht="60" x14ac:dyDescent="0.2">
      <c r="A371" s="399" t="s">
        <v>517</v>
      </c>
      <c r="B371" s="400" t="s">
        <v>640</v>
      </c>
      <c r="C371" s="399" t="s">
        <v>36</v>
      </c>
      <c r="D371" s="399" t="s">
        <v>641</v>
      </c>
      <c r="E371" s="401" t="s">
        <v>182</v>
      </c>
      <c r="F371" s="401"/>
      <c r="G371" s="402" t="s">
        <v>38</v>
      </c>
      <c r="H371" s="403">
        <v>1</v>
      </c>
      <c r="I371" s="404">
        <v>43.77</v>
      </c>
      <c r="J371" s="404">
        <v>43.77</v>
      </c>
    </row>
    <row r="372" spans="1:10" s="376" customFormat="1" ht="60" x14ac:dyDescent="0.2">
      <c r="A372" s="399" t="s">
        <v>517</v>
      </c>
      <c r="B372" s="400" t="s">
        <v>642</v>
      </c>
      <c r="C372" s="399" t="s">
        <v>36</v>
      </c>
      <c r="D372" s="399" t="s">
        <v>643</v>
      </c>
      <c r="E372" s="401" t="s">
        <v>182</v>
      </c>
      <c r="F372" s="401"/>
      <c r="G372" s="402" t="s">
        <v>38</v>
      </c>
      <c r="H372" s="403">
        <v>1</v>
      </c>
      <c r="I372" s="404">
        <v>140.25</v>
      </c>
      <c r="J372" s="404">
        <v>140.25</v>
      </c>
    </row>
    <row r="373" spans="1:10" s="376" customFormat="1" ht="15" x14ac:dyDescent="0.2">
      <c r="A373" s="405"/>
      <c r="B373" s="405"/>
      <c r="C373" s="405"/>
      <c r="D373" s="405"/>
      <c r="E373" s="405" t="s">
        <v>520</v>
      </c>
      <c r="F373" s="406">
        <v>0</v>
      </c>
      <c r="G373" s="405" t="s">
        <v>521</v>
      </c>
      <c r="H373" s="406">
        <v>0</v>
      </c>
      <c r="I373" s="405" t="s">
        <v>522</v>
      </c>
      <c r="J373" s="406">
        <v>0</v>
      </c>
    </row>
    <row r="374" spans="1:10" s="376" customFormat="1" ht="30" x14ac:dyDescent="0.2">
      <c r="A374" s="405"/>
      <c r="B374" s="405"/>
      <c r="C374" s="405"/>
      <c r="D374" s="405"/>
      <c r="E374" s="405" t="s">
        <v>523</v>
      </c>
      <c r="F374" s="406">
        <v>73.459999999999994</v>
      </c>
      <c r="G374" s="405"/>
      <c r="H374" s="407" t="s">
        <v>524</v>
      </c>
      <c r="I374" s="407"/>
      <c r="J374" s="406">
        <v>290.12</v>
      </c>
    </row>
    <row r="375" spans="1:10" s="376" customFormat="1" ht="16.5" thickBot="1" x14ac:dyDescent="0.25">
      <c r="A375" s="383"/>
      <c r="B375" s="383"/>
      <c r="C375" s="383"/>
      <c r="D375" s="383"/>
      <c r="E375" s="383"/>
      <c r="F375" s="383"/>
      <c r="G375" s="383" t="s">
        <v>525</v>
      </c>
      <c r="H375" s="408">
        <v>4576</v>
      </c>
      <c r="I375" s="383" t="s">
        <v>526</v>
      </c>
      <c r="J375" s="409">
        <v>1327589.1200000001</v>
      </c>
    </row>
    <row r="376" spans="1:10" s="376" customFormat="1" ht="15.75" thickTop="1" x14ac:dyDescent="0.2">
      <c r="A376" s="410"/>
      <c r="B376" s="410"/>
      <c r="C376" s="410"/>
      <c r="D376" s="410"/>
      <c r="E376" s="410"/>
      <c r="F376" s="410"/>
      <c r="G376" s="410"/>
      <c r="H376" s="410"/>
      <c r="I376" s="410"/>
      <c r="J376" s="410"/>
    </row>
    <row r="377" spans="1:10" s="376" customFormat="1" ht="15.75" x14ac:dyDescent="0.2">
      <c r="A377" s="393" t="s">
        <v>406</v>
      </c>
      <c r="B377" s="394" t="s">
        <v>21</v>
      </c>
      <c r="C377" s="393" t="s">
        <v>22</v>
      </c>
      <c r="D377" s="393" t="s">
        <v>23</v>
      </c>
      <c r="E377" s="395" t="s">
        <v>515</v>
      </c>
      <c r="F377" s="395"/>
      <c r="G377" s="396" t="s">
        <v>287</v>
      </c>
      <c r="H377" s="394" t="s">
        <v>288</v>
      </c>
      <c r="I377" s="394" t="s">
        <v>289</v>
      </c>
      <c r="J377" s="394" t="s">
        <v>0</v>
      </c>
    </row>
    <row r="378" spans="1:10" s="376" customFormat="1" ht="30" x14ac:dyDescent="0.2">
      <c r="A378" s="374" t="s">
        <v>516</v>
      </c>
      <c r="B378" s="373" t="s">
        <v>616</v>
      </c>
      <c r="C378" s="374" t="s">
        <v>186</v>
      </c>
      <c r="D378" s="374" t="s">
        <v>612</v>
      </c>
      <c r="E378" s="397" t="s">
        <v>182</v>
      </c>
      <c r="F378" s="397"/>
      <c r="G378" s="375" t="s">
        <v>45</v>
      </c>
      <c r="H378" s="398">
        <v>1</v>
      </c>
      <c r="I378" s="384">
        <v>32.64</v>
      </c>
      <c r="J378" s="384">
        <v>32.64</v>
      </c>
    </row>
    <row r="379" spans="1:10" s="376" customFormat="1" ht="60" x14ac:dyDescent="0.2">
      <c r="A379" s="399" t="s">
        <v>517</v>
      </c>
      <c r="B379" s="400" t="s">
        <v>634</v>
      </c>
      <c r="C379" s="399" t="s">
        <v>36</v>
      </c>
      <c r="D379" s="399" t="s">
        <v>635</v>
      </c>
      <c r="E379" s="401" t="s">
        <v>182</v>
      </c>
      <c r="F379" s="401"/>
      <c r="G379" s="402" t="s">
        <v>38</v>
      </c>
      <c r="H379" s="403">
        <v>1</v>
      </c>
      <c r="I379" s="404">
        <v>23.9</v>
      </c>
      <c r="J379" s="404">
        <v>23.9</v>
      </c>
    </row>
    <row r="380" spans="1:10" s="376" customFormat="1" ht="60" x14ac:dyDescent="0.2">
      <c r="A380" s="399" t="s">
        <v>517</v>
      </c>
      <c r="B380" s="400" t="s">
        <v>636</v>
      </c>
      <c r="C380" s="399" t="s">
        <v>36</v>
      </c>
      <c r="D380" s="399" t="s">
        <v>637</v>
      </c>
      <c r="E380" s="401" t="s">
        <v>182</v>
      </c>
      <c r="F380" s="401"/>
      <c r="G380" s="402" t="s">
        <v>38</v>
      </c>
      <c r="H380" s="403">
        <v>1</v>
      </c>
      <c r="I380" s="404">
        <v>4.88</v>
      </c>
      <c r="J380" s="404">
        <v>4.88</v>
      </c>
    </row>
    <row r="381" spans="1:10" s="376" customFormat="1" ht="60" x14ac:dyDescent="0.2">
      <c r="A381" s="399" t="s">
        <v>517</v>
      </c>
      <c r="B381" s="400" t="s">
        <v>638</v>
      </c>
      <c r="C381" s="399" t="s">
        <v>36</v>
      </c>
      <c r="D381" s="399" t="s">
        <v>639</v>
      </c>
      <c r="E381" s="401" t="s">
        <v>182</v>
      </c>
      <c r="F381" s="401"/>
      <c r="G381" s="402" t="s">
        <v>38</v>
      </c>
      <c r="H381" s="403">
        <v>1</v>
      </c>
      <c r="I381" s="404">
        <v>3.86</v>
      </c>
      <c r="J381" s="404">
        <v>3.86</v>
      </c>
    </row>
    <row r="382" spans="1:10" s="376" customFormat="1" ht="15" x14ac:dyDescent="0.2">
      <c r="A382" s="405"/>
      <c r="B382" s="405"/>
      <c r="C382" s="405"/>
      <c r="D382" s="405"/>
      <c r="E382" s="405" t="s">
        <v>520</v>
      </c>
      <c r="F382" s="406">
        <v>0</v>
      </c>
      <c r="G382" s="405" t="s">
        <v>521</v>
      </c>
      <c r="H382" s="406">
        <v>0</v>
      </c>
      <c r="I382" s="405" t="s">
        <v>522</v>
      </c>
      <c r="J382" s="406">
        <v>0</v>
      </c>
    </row>
    <row r="383" spans="1:10" s="376" customFormat="1" ht="30" x14ac:dyDescent="0.2">
      <c r="A383" s="405"/>
      <c r="B383" s="405"/>
      <c r="C383" s="405"/>
      <c r="D383" s="405"/>
      <c r="E383" s="405" t="s">
        <v>523</v>
      </c>
      <c r="F383" s="406">
        <v>11.06</v>
      </c>
      <c r="G383" s="405"/>
      <c r="H383" s="407" t="s">
        <v>524</v>
      </c>
      <c r="I383" s="407"/>
      <c r="J383" s="406">
        <v>43.7</v>
      </c>
    </row>
    <row r="384" spans="1:10" s="376" customFormat="1" ht="16.5" thickBot="1" x14ac:dyDescent="0.25">
      <c r="A384" s="383"/>
      <c r="B384" s="383"/>
      <c r="C384" s="383"/>
      <c r="D384" s="383"/>
      <c r="E384" s="383"/>
      <c r="F384" s="383"/>
      <c r="G384" s="383" t="s">
        <v>525</v>
      </c>
      <c r="H384" s="408">
        <v>12896</v>
      </c>
      <c r="I384" s="383" t="s">
        <v>526</v>
      </c>
      <c r="J384" s="409">
        <v>563555.19999999995</v>
      </c>
    </row>
    <row r="385" spans="1:10" s="376" customFormat="1" ht="15.75" thickTop="1" x14ac:dyDescent="0.2">
      <c r="A385" s="410"/>
      <c r="B385" s="410"/>
      <c r="C385" s="410"/>
      <c r="D385" s="410"/>
      <c r="E385" s="410"/>
      <c r="F385" s="410"/>
      <c r="G385" s="410"/>
      <c r="H385" s="410"/>
      <c r="I385" s="410"/>
      <c r="J385" s="410"/>
    </row>
    <row r="386" spans="1:10" s="376" customFormat="1" ht="15.75" x14ac:dyDescent="0.2">
      <c r="A386" s="389" t="s">
        <v>617</v>
      </c>
      <c r="B386" s="389"/>
      <c r="C386" s="389"/>
      <c r="D386" s="389" t="s">
        <v>603</v>
      </c>
      <c r="E386" s="389"/>
      <c r="F386" s="390"/>
      <c r="G386" s="390"/>
      <c r="H386" s="391"/>
      <c r="I386" s="389"/>
      <c r="J386" s="392">
        <v>504587.2</v>
      </c>
    </row>
    <row r="387" spans="1:10" s="376" customFormat="1" ht="15.75" x14ac:dyDescent="0.2">
      <c r="A387" s="393" t="s">
        <v>618</v>
      </c>
      <c r="B387" s="394" t="s">
        <v>21</v>
      </c>
      <c r="C387" s="393" t="s">
        <v>22</v>
      </c>
      <c r="D387" s="393" t="s">
        <v>23</v>
      </c>
      <c r="E387" s="395" t="s">
        <v>515</v>
      </c>
      <c r="F387" s="395"/>
      <c r="G387" s="396" t="s">
        <v>287</v>
      </c>
      <c r="H387" s="394" t="s">
        <v>288</v>
      </c>
      <c r="I387" s="394" t="s">
        <v>289</v>
      </c>
      <c r="J387" s="394" t="s">
        <v>0</v>
      </c>
    </row>
    <row r="388" spans="1:10" s="376" customFormat="1" ht="30" x14ac:dyDescent="0.2">
      <c r="A388" s="374" t="s">
        <v>516</v>
      </c>
      <c r="B388" s="373" t="s">
        <v>619</v>
      </c>
      <c r="C388" s="374" t="s">
        <v>186</v>
      </c>
      <c r="D388" s="374" t="s">
        <v>605</v>
      </c>
      <c r="E388" s="397" t="s">
        <v>487</v>
      </c>
      <c r="F388" s="397"/>
      <c r="G388" s="375" t="s">
        <v>44</v>
      </c>
      <c r="H388" s="398">
        <v>1</v>
      </c>
      <c r="I388" s="384">
        <v>25.38</v>
      </c>
      <c r="J388" s="384">
        <v>25.38</v>
      </c>
    </row>
    <row r="389" spans="1:10" s="376" customFormat="1" ht="30" x14ac:dyDescent="0.2">
      <c r="A389" s="399" t="s">
        <v>517</v>
      </c>
      <c r="B389" s="400" t="s">
        <v>204</v>
      </c>
      <c r="C389" s="399" t="s">
        <v>42</v>
      </c>
      <c r="D389" s="399" t="s">
        <v>205</v>
      </c>
      <c r="E389" s="401" t="s">
        <v>196</v>
      </c>
      <c r="F389" s="401"/>
      <c r="G389" s="402" t="s">
        <v>38</v>
      </c>
      <c r="H389" s="403">
        <v>1</v>
      </c>
      <c r="I389" s="404">
        <v>25.38</v>
      </c>
      <c r="J389" s="404">
        <v>25.38</v>
      </c>
    </row>
    <row r="390" spans="1:10" s="376" customFormat="1" ht="15" x14ac:dyDescent="0.2">
      <c r="A390" s="405"/>
      <c r="B390" s="405"/>
      <c r="C390" s="405"/>
      <c r="D390" s="405"/>
      <c r="E390" s="405" t="s">
        <v>520</v>
      </c>
      <c r="F390" s="406">
        <v>20.059999999999999</v>
      </c>
      <c r="G390" s="405" t="s">
        <v>521</v>
      </c>
      <c r="H390" s="406">
        <v>0</v>
      </c>
      <c r="I390" s="405" t="s">
        <v>522</v>
      </c>
      <c r="J390" s="406">
        <v>20.059999999999999</v>
      </c>
    </row>
    <row r="391" spans="1:10" s="376" customFormat="1" ht="30" x14ac:dyDescent="0.2">
      <c r="A391" s="405"/>
      <c r="B391" s="405"/>
      <c r="C391" s="405"/>
      <c r="D391" s="405"/>
      <c r="E391" s="405" t="s">
        <v>523</v>
      </c>
      <c r="F391" s="406">
        <v>8.6</v>
      </c>
      <c r="G391" s="405"/>
      <c r="H391" s="407" t="s">
        <v>524</v>
      </c>
      <c r="I391" s="407"/>
      <c r="J391" s="406">
        <v>33.979999999999997</v>
      </c>
    </row>
    <row r="392" spans="1:10" s="376" customFormat="1" ht="16.5" thickBot="1" x14ac:dyDescent="0.25">
      <c r="A392" s="383"/>
      <c r="B392" s="383"/>
      <c r="C392" s="383"/>
      <c r="D392" s="383"/>
      <c r="E392" s="383"/>
      <c r="F392" s="383"/>
      <c r="G392" s="383" t="s">
        <v>525</v>
      </c>
      <c r="H392" s="408">
        <v>4576</v>
      </c>
      <c r="I392" s="383" t="s">
        <v>526</v>
      </c>
      <c r="J392" s="409">
        <v>155492.48000000001</v>
      </c>
    </row>
    <row r="393" spans="1:10" s="376" customFormat="1" ht="15.75" thickTop="1" x14ac:dyDescent="0.2">
      <c r="A393" s="410"/>
      <c r="B393" s="410"/>
      <c r="C393" s="410"/>
      <c r="D393" s="410"/>
      <c r="E393" s="410"/>
      <c r="F393" s="410"/>
      <c r="G393" s="410"/>
      <c r="H393" s="410"/>
      <c r="I393" s="410"/>
      <c r="J393" s="410"/>
    </row>
    <row r="394" spans="1:10" s="376" customFormat="1" ht="15.75" x14ac:dyDescent="0.2">
      <c r="A394" s="393" t="s">
        <v>620</v>
      </c>
      <c r="B394" s="394" t="s">
        <v>21</v>
      </c>
      <c r="C394" s="393" t="s">
        <v>22</v>
      </c>
      <c r="D394" s="393" t="s">
        <v>23</v>
      </c>
      <c r="E394" s="395" t="s">
        <v>515</v>
      </c>
      <c r="F394" s="395"/>
      <c r="G394" s="396" t="s">
        <v>287</v>
      </c>
      <c r="H394" s="394" t="s">
        <v>288</v>
      </c>
      <c r="I394" s="394" t="s">
        <v>289</v>
      </c>
      <c r="J394" s="394" t="s">
        <v>0</v>
      </c>
    </row>
    <row r="395" spans="1:10" s="376" customFormat="1" ht="30" x14ac:dyDescent="0.2">
      <c r="A395" s="374" t="s">
        <v>516</v>
      </c>
      <c r="B395" s="373" t="s">
        <v>621</v>
      </c>
      <c r="C395" s="374" t="s">
        <v>186</v>
      </c>
      <c r="D395" s="374" t="s">
        <v>606</v>
      </c>
      <c r="E395" s="397" t="s">
        <v>487</v>
      </c>
      <c r="F395" s="397"/>
      <c r="G395" s="375" t="s">
        <v>44</v>
      </c>
      <c r="H395" s="398">
        <v>1</v>
      </c>
      <c r="I395" s="384">
        <v>20.22</v>
      </c>
      <c r="J395" s="384">
        <v>20.22</v>
      </c>
    </row>
    <row r="396" spans="1:10" s="376" customFormat="1" ht="30" x14ac:dyDescent="0.2">
      <c r="A396" s="399" t="s">
        <v>517</v>
      </c>
      <c r="B396" s="400" t="s">
        <v>194</v>
      </c>
      <c r="C396" s="399" t="s">
        <v>42</v>
      </c>
      <c r="D396" s="399" t="s">
        <v>195</v>
      </c>
      <c r="E396" s="401" t="s">
        <v>196</v>
      </c>
      <c r="F396" s="401"/>
      <c r="G396" s="402" t="s">
        <v>38</v>
      </c>
      <c r="H396" s="403">
        <v>1</v>
      </c>
      <c r="I396" s="404">
        <v>20.22</v>
      </c>
      <c r="J396" s="404">
        <v>20.22</v>
      </c>
    </row>
    <row r="397" spans="1:10" s="376" customFormat="1" ht="15" x14ac:dyDescent="0.2">
      <c r="A397" s="405"/>
      <c r="B397" s="405"/>
      <c r="C397" s="405"/>
      <c r="D397" s="405"/>
      <c r="E397" s="405" t="s">
        <v>520</v>
      </c>
      <c r="F397" s="406">
        <v>20.059999999999999</v>
      </c>
      <c r="G397" s="405" t="s">
        <v>521</v>
      </c>
      <c r="H397" s="406">
        <v>0</v>
      </c>
      <c r="I397" s="405" t="s">
        <v>522</v>
      </c>
      <c r="J397" s="406">
        <v>20.059999999999999</v>
      </c>
    </row>
    <row r="398" spans="1:10" s="376" customFormat="1" ht="30" x14ac:dyDescent="0.2">
      <c r="A398" s="405"/>
      <c r="B398" s="405"/>
      <c r="C398" s="405"/>
      <c r="D398" s="405"/>
      <c r="E398" s="405" t="s">
        <v>523</v>
      </c>
      <c r="F398" s="406">
        <v>6.85</v>
      </c>
      <c r="G398" s="405"/>
      <c r="H398" s="407" t="s">
        <v>524</v>
      </c>
      <c r="I398" s="407"/>
      <c r="J398" s="406">
        <v>27.07</v>
      </c>
    </row>
    <row r="399" spans="1:10" s="376" customFormat="1" ht="16.5" thickBot="1" x14ac:dyDescent="0.25">
      <c r="A399" s="383"/>
      <c r="B399" s="383"/>
      <c r="C399" s="383"/>
      <c r="D399" s="383"/>
      <c r="E399" s="383"/>
      <c r="F399" s="383"/>
      <c r="G399" s="383" t="s">
        <v>525</v>
      </c>
      <c r="H399" s="408">
        <v>12896</v>
      </c>
      <c r="I399" s="383" t="s">
        <v>526</v>
      </c>
      <c r="J399" s="409">
        <v>349094.72</v>
      </c>
    </row>
    <row r="400" spans="1:10" s="376" customFormat="1" ht="15.75" thickTop="1" x14ac:dyDescent="0.2">
      <c r="A400" s="410"/>
      <c r="B400" s="410"/>
      <c r="C400" s="410"/>
      <c r="D400" s="410"/>
      <c r="E400" s="410"/>
      <c r="F400" s="410"/>
      <c r="G400" s="410"/>
      <c r="H400" s="410"/>
      <c r="I400" s="410"/>
      <c r="J400" s="410"/>
    </row>
    <row r="401" spans="1:10" s="376" customFormat="1" ht="15.75" x14ac:dyDescent="0.2">
      <c r="A401" s="389" t="s">
        <v>407</v>
      </c>
      <c r="B401" s="389"/>
      <c r="C401" s="389"/>
      <c r="D401" s="389" t="s">
        <v>582</v>
      </c>
      <c r="E401" s="389"/>
      <c r="F401" s="390"/>
      <c r="G401" s="390"/>
      <c r="H401" s="391"/>
      <c r="I401" s="389"/>
      <c r="J401" s="392">
        <v>11925726.42</v>
      </c>
    </row>
    <row r="402" spans="1:10" s="376" customFormat="1" ht="15.75" x14ac:dyDescent="0.2">
      <c r="A402" s="389" t="s">
        <v>408</v>
      </c>
      <c r="B402" s="389"/>
      <c r="C402" s="389"/>
      <c r="D402" s="389" t="s">
        <v>63</v>
      </c>
      <c r="E402" s="389"/>
      <c r="F402" s="390"/>
      <c r="G402" s="390"/>
      <c r="H402" s="391"/>
      <c r="I402" s="389"/>
      <c r="J402" s="392">
        <v>6222931.9199999999</v>
      </c>
    </row>
    <row r="403" spans="1:10" s="376" customFormat="1" ht="15.75" x14ac:dyDescent="0.2">
      <c r="A403" s="393" t="s">
        <v>409</v>
      </c>
      <c r="B403" s="394" t="s">
        <v>21</v>
      </c>
      <c r="C403" s="393" t="s">
        <v>22</v>
      </c>
      <c r="D403" s="393" t="s">
        <v>23</v>
      </c>
      <c r="E403" s="395" t="s">
        <v>515</v>
      </c>
      <c r="F403" s="395"/>
      <c r="G403" s="396" t="s">
        <v>287</v>
      </c>
      <c r="H403" s="394" t="s">
        <v>288</v>
      </c>
      <c r="I403" s="394" t="s">
        <v>289</v>
      </c>
      <c r="J403" s="394" t="s">
        <v>0</v>
      </c>
    </row>
    <row r="404" spans="1:10" s="376" customFormat="1" ht="30" x14ac:dyDescent="0.2">
      <c r="A404" s="374" t="s">
        <v>516</v>
      </c>
      <c r="B404" s="373" t="s">
        <v>341</v>
      </c>
      <c r="C404" s="374" t="s">
        <v>186</v>
      </c>
      <c r="D404" s="374" t="s">
        <v>342</v>
      </c>
      <c r="E404" s="397" t="s">
        <v>181</v>
      </c>
      <c r="F404" s="397"/>
      <c r="G404" s="375" t="s">
        <v>48</v>
      </c>
      <c r="H404" s="398">
        <v>1</v>
      </c>
      <c r="I404" s="384">
        <v>6087.7</v>
      </c>
      <c r="J404" s="384">
        <v>6087.7</v>
      </c>
    </row>
    <row r="405" spans="1:10" s="376" customFormat="1" ht="30" x14ac:dyDescent="0.2">
      <c r="A405" s="399" t="s">
        <v>517</v>
      </c>
      <c r="B405" s="400" t="s">
        <v>304</v>
      </c>
      <c r="C405" s="399" t="s">
        <v>36</v>
      </c>
      <c r="D405" s="399" t="s">
        <v>305</v>
      </c>
      <c r="E405" s="401" t="s">
        <v>181</v>
      </c>
      <c r="F405" s="401"/>
      <c r="G405" s="402" t="s">
        <v>48</v>
      </c>
      <c r="H405" s="403">
        <v>1</v>
      </c>
      <c r="I405" s="404">
        <v>25.87</v>
      </c>
      <c r="J405" s="404">
        <v>25.87</v>
      </c>
    </row>
    <row r="406" spans="1:10" s="376" customFormat="1" ht="15" x14ac:dyDescent="0.2">
      <c r="A406" s="411" t="s">
        <v>529</v>
      </c>
      <c r="B406" s="412" t="s">
        <v>296</v>
      </c>
      <c r="C406" s="411" t="s">
        <v>36</v>
      </c>
      <c r="D406" s="411" t="s">
        <v>297</v>
      </c>
      <c r="E406" s="413" t="s">
        <v>185</v>
      </c>
      <c r="F406" s="413"/>
      <c r="G406" s="414" t="s">
        <v>48</v>
      </c>
      <c r="H406" s="415">
        <v>1</v>
      </c>
      <c r="I406" s="416">
        <v>135.01</v>
      </c>
      <c r="J406" s="416">
        <v>135.01</v>
      </c>
    </row>
    <row r="407" spans="1:10" s="376" customFormat="1" ht="15" x14ac:dyDescent="0.2">
      <c r="A407" s="411" t="s">
        <v>529</v>
      </c>
      <c r="B407" s="412" t="s">
        <v>298</v>
      </c>
      <c r="C407" s="411" t="s">
        <v>36</v>
      </c>
      <c r="D407" s="411" t="s">
        <v>299</v>
      </c>
      <c r="E407" s="413" t="s">
        <v>185</v>
      </c>
      <c r="F407" s="413"/>
      <c r="G407" s="414" t="s">
        <v>48</v>
      </c>
      <c r="H407" s="415">
        <v>1</v>
      </c>
      <c r="I407" s="416">
        <v>319.56</v>
      </c>
      <c r="J407" s="416">
        <v>319.56</v>
      </c>
    </row>
    <row r="408" spans="1:10" s="376" customFormat="1" ht="15" x14ac:dyDescent="0.2">
      <c r="A408" s="411" t="s">
        <v>529</v>
      </c>
      <c r="B408" s="412" t="s">
        <v>290</v>
      </c>
      <c r="C408" s="411" t="s">
        <v>36</v>
      </c>
      <c r="D408" s="411" t="s">
        <v>291</v>
      </c>
      <c r="E408" s="413" t="s">
        <v>185</v>
      </c>
      <c r="F408" s="413"/>
      <c r="G408" s="414" t="s">
        <v>48</v>
      </c>
      <c r="H408" s="415">
        <v>1</v>
      </c>
      <c r="I408" s="416">
        <v>215.56</v>
      </c>
      <c r="J408" s="416">
        <v>215.56</v>
      </c>
    </row>
    <row r="409" spans="1:10" s="376" customFormat="1" ht="15" x14ac:dyDescent="0.2">
      <c r="A409" s="411" t="s">
        <v>529</v>
      </c>
      <c r="B409" s="412" t="s">
        <v>292</v>
      </c>
      <c r="C409" s="411" t="s">
        <v>36</v>
      </c>
      <c r="D409" s="411" t="s">
        <v>293</v>
      </c>
      <c r="E409" s="413" t="s">
        <v>185</v>
      </c>
      <c r="F409" s="413"/>
      <c r="G409" s="414" t="s">
        <v>48</v>
      </c>
      <c r="H409" s="415">
        <v>1</v>
      </c>
      <c r="I409" s="416">
        <v>12.89</v>
      </c>
      <c r="J409" s="416">
        <v>12.89</v>
      </c>
    </row>
    <row r="410" spans="1:10" s="376" customFormat="1" ht="30" x14ac:dyDescent="0.2">
      <c r="A410" s="411" t="s">
        <v>529</v>
      </c>
      <c r="B410" s="412" t="s">
        <v>306</v>
      </c>
      <c r="C410" s="411" t="s">
        <v>36</v>
      </c>
      <c r="D410" s="411" t="s">
        <v>307</v>
      </c>
      <c r="E410" s="413" t="s">
        <v>535</v>
      </c>
      <c r="F410" s="413"/>
      <c r="G410" s="414" t="s">
        <v>48</v>
      </c>
      <c r="H410" s="415">
        <v>1</v>
      </c>
      <c r="I410" s="416">
        <v>158.88</v>
      </c>
      <c r="J410" s="416">
        <v>158.88</v>
      </c>
    </row>
    <row r="411" spans="1:10" s="376" customFormat="1" ht="30" x14ac:dyDescent="0.2">
      <c r="A411" s="411" t="s">
        <v>529</v>
      </c>
      <c r="B411" s="412" t="s">
        <v>308</v>
      </c>
      <c r="C411" s="411" t="s">
        <v>36</v>
      </c>
      <c r="D411" s="411" t="s">
        <v>309</v>
      </c>
      <c r="E411" s="413" t="s">
        <v>535</v>
      </c>
      <c r="F411" s="413"/>
      <c r="G411" s="414" t="s">
        <v>48</v>
      </c>
      <c r="H411" s="415">
        <v>1</v>
      </c>
      <c r="I411" s="416">
        <v>220.75</v>
      </c>
      <c r="J411" s="416">
        <v>220.75</v>
      </c>
    </row>
    <row r="412" spans="1:10" s="376" customFormat="1" ht="45" x14ac:dyDescent="0.2">
      <c r="A412" s="411" t="s">
        <v>529</v>
      </c>
      <c r="B412" s="412" t="s">
        <v>358</v>
      </c>
      <c r="C412" s="411" t="s">
        <v>186</v>
      </c>
      <c r="D412" s="411" t="s">
        <v>342</v>
      </c>
      <c r="E412" s="413" t="s">
        <v>214</v>
      </c>
      <c r="F412" s="413"/>
      <c r="G412" s="414" t="s">
        <v>47</v>
      </c>
      <c r="H412" s="415">
        <v>1</v>
      </c>
      <c r="I412" s="416">
        <v>4999.18</v>
      </c>
      <c r="J412" s="416">
        <v>4999.18</v>
      </c>
    </row>
    <row r="413" spans="1:10" s="376" customFormat="1" ht="15" x14ac:dyDescent="0.2">
      <c r="A413" s="405"/>
      <c r="B413" s="405"/>
      <c r="C413" s="405"/>
      <c r="D413" s="405"/>
      <c r="E413" s="405" t="s">
        <v>520</v>
      </c>
      <c r="F413" s="406">
        <v>25.87</v>
      </c>
      <c r="G413" s="405" t="s">
        <v>521</v>
      </c>
      <c r="H413" s="406">
        <v>0</v>
      </c>
      <c r="I413" s="405" t="s">
        <v>522</v>
      </c>
      <c r="J413" s="406">
        <v>25.87</v>
      </c>
    </row>
    <row r="414" spans="1:10" s="376" customFormat="1" ht="30" x14ac:dyDescent="0.2">
      <c r="A414" s="405"/>
      <c r="B414" s="405"/>
      <c r="C414" s="405"/>
      <c r="D414" s="405"/>
      <c r="E414" s="405" t="s">
        <v>523</v>
      </c>
      <c r="F414" s="406">
        <v>2064.33</v>
      </c>
      <c r="G414" s="405"/>
      <c r="H414" s="407" t="s">
        <v>524</v>
      </c>
      <c r="I414" s="407"/>
      <c r="J414" s="406">
        <v>8152.03</v>
      </c>
    </row>
    <row r="415" spans="1:10" s="376" customFormat="1" ht="16.5" thickBot="1" x14ac:dyDescent="0.25">
      <c r="A415" s="383"/>
      <c r="B415" s="383"/>
      <c r="C415" s="383"/>
      <c r="D415" s="383"/>
      <c r="E415" s="383"/>
      <c r="F415" s="383"/>
      <c r="G415" s="383" t="s">
        <v>525</v>
      </c>
      <c r="H415" s="408">
        <v>216</v>
      </c>
      <c r="I415" s="383" t="s">
        <v>526</v>
      </c>
      <c r="J415" s="409">
        <v>1760838.48</v>
      </c>
    </row>
    <row r="416" spans="1:10" s="376" customFormat="1" ht="15.75" thickTop="1" x14ac:dyDescent="0.2">
      <c r="A416" s="410"/>
      <c r="B416" s="410"/>
      <c r="C416" s="410"/>
      <c r="D416" s="410"/>
      <c r="E416" s="410"/>
      <c r="F416" s="410"/>
      <c r="G416" s="410"/>
      <c r="H416" s="410"/>
      <c r="I416" s="410"/>
      <c r="J416" s="410"/>
    </row>
    <row r="417" spans="1:10" s="376" customFormat="1" ht="15.75" x14ac:dyDescent="0.2">
      <c r="A417" s="393" t="s">
        <v>410</v>
      </c>
      <c r="B417" s="394" t="s">
        <v>21</v>
      </c>
      <c r="C417" s="393" t="s">
        <v>22</v>
      </c>
      <c r="D417" s="393" t="s">
        <v>23</v>
      </c>
      <c r="E417" s="395" t="s">
        <v>515</v>
      </c>
      <c r="F417" s="395"/>
      <c r="G417" s="396" t="s">
        <v>287</v>
      </c>
      <c r="H417" s="394" t="s">
        <v>288</v>
      </c>
      <c r="I417" s="394" t="s">
        <v>289</v>
      </c>
      <c r="J417" s="394" t="s">
        <v>0</v>
      </c>
    </row>
    <row r="418" spans="1:10" s="376" customFormat="1" ht="30" x14ac:dyDescent="0.2">
      <c r="A418" s="374" t="s">
        <v>516</v>
      </c>
      <c r="B418" s="373" t="s">
        <v>197</v>
      </c>
      <c r="C418" s="374" t="s">
        <v>36</v>
      </c>
      <c r="D418" s="374" t="s">
        <v>40</v>
      </c>
      <c r="E418" s="397" t="s">
        <v>181</v>
      </c>
      <c r="F418" s="397"/>
      <c r="G418" s="375" t="s">
        <v>48</v>
      </c>
      <c r="H418" s="398">
        <v>1</v>
      </c>
      <c r="I418" s="384">
        <v>4893.21</v>
      </c>
      <c r="J418" s="384">
        <v>4893.21</v>
      </c>
    </row>
    <row r="419" spans="1:10" s="376" customFormat="1" ht="30" x14ac:dyDescent="0.2">
      <c r="A419" s="399" t="s">
        <v>517</v>
      </c>
      <c r="B419" s="400" t="s">
        <v>367</v>
      </c>
      <c r="C419" s="399" t="s">
        <v>36</v>
      </c>
      <c r="D419" s="399" t="s">
        <v>368</v>
      </c>
      <c r="E419" s="401" t="s">
        <v>181</v>
      </c>
      <c r="F419" s="401"/>
      <c r="G419" s="402" t="s">
        <v>48</v>
      </c>
      <c r="H419" s="403">
        <v>1</v>
      </c>
      <c r="I419" s="404">
        <v>63.1</v>
      </c>
      <c r="J419" s="404">
        <v>63.1</v>
      </c>
    </row>
    <row r="420" spans="1:10" s="376" customFormat="1" ht="15" x14ac:dyDescent="0.2">
      <c r="A420" s="411" t="s">
        <v>529</v>
      </c>
      <c r="B420" s="412" t="s">
        <v>296</v>
      </c>
      <c r="C420" s="411" t="s">
        <v>36</v>
      </c>
      <c r="D420" s="411" t="s">
        <v>297</v>
      </c>
      <c r="E420" s="413" t="s">
        <v>185</v>
      </c>
      <c r="F420" s="413"/>
      <c r="G420" s="414" t="s">
        <v>48</v>
      </c>
      <c r="H420" s="415">
        <v>1</v>
      </c>
      <c r="I420" s="416">
        <v>135.01</v>
      </c>
      <c r="J420" s="416">
        <v>135.01</v>
      </c>
    </row>
    <row r="421" spans="1:10" s="376" customFormat="1" ht="15" x14ac:dyDescent="0.2">
      <c r="A421" s="411" t="s">
        <v>529</v>
      </c>
      <c r="B421" s="412" t="s">
        <v>298</v>
      </c>
      <c r="C421" s="411" t="s">
        <v>36</v>
      </c>
      <c r="D421" s="411" t="s">
        <v>299</v>
      </c>
      <c r="E421" s="413" t="s">
        <v>185</v>
      </c>
      <c r="F421" s="413"/>
      <c r="G421" s="414" t="s">
        <v>48</v>
      </c>
      <c r="H421" s="415">
        <v>1</v>
      </c>
      <c r="I421" s="416">
        <v>319.56</v>
      </c>
      <c r="J421" s="416">
        <v>319.56</v>
      </c>
    </row>
    <row r="422" spans="1:10" s="376" customFormat="1" ht="15" x14ac:dyDescent="0.2">
      <c r="A422" s="411" t="s">
        <v>529</v>
      </c>
      <c r="B422" s="412" t="s">
        <v>290</v>
      </c>
      <c r="C422" s="411" t="s">
        <v>36</v>
      </c>
      <c r="D422" s="411" t="s">
        <v>291</v>
      </c>
      <c r="E422" s="413" t="s">
        <v>185</v>
      </c>
      <c r="F422" s="413"/>
      <c r="G422" s="414" t="s">
        <v>48</v>
      </c>
      <c r="H422" s="415">
        <v>1</v>
      </c>
      <c r="I422" s="416">
        <v>215.56</v>
      </c>
      <c r="J422" s="416">
        <v>215.56</v>
      </c>
    </row>
    <row r="423" spans="1:10" s="376" customFormat="1" ht="15" x14ac:dyDescent="0.2">
      <c r="A423" s="411" t="s">
        <v>529</v>
      </c>
      <c r="B423" s="412" t="s">
        <v>292</v>
      </c>
      <c r="C423" s="411" t="s">
        <v>36</v>
      </c>
      <c r="D423" s="411" t="s">
        <v>293</v>
      </c>
      <c r="E423" s="413" t="s">
        <v>185</v>
      </c>
      <c r="F423" s="413"/>
      <c r="G423" s="414" t="s">
        <v>48</v>
      </c>
      <c r="H423" s="415">
        <v>1</v>
      </c>
      <c r="I423" s="416">
        <v>12.89</v>
      </c>
      <c r="J423" s="416">
        <v>12.89</v>
      </c>
    </row>
    <row r="424" spans="1:10" s="376" customFormat="1" ht="15" x14ac:dyDescent="0.2">
      <c r="A424" s="411" t="s">
        <v>529</v>
      </c>
      <c r="B424" s="412" t="s">
        <v>369</v>
      </c>
      <c r="C424" s="411" t="s">
        <v>36</v>
      </c>
      <c r="D424" s="411" t="s">
        <v>370</v>
      </c>
      <c r="E424" s="413" t="s">
        <v>532</v>
      </c>
      <c r="F424" s="413"/>
      <c r="G424" s="414" t="s">
        <v>48</v>
      </c>
      <c r="H424" s="415">
        <v>1</v>
      </c>
      <c r="I424" s="416">
        <v>3767.46</v>
      </c>
      <c r="J424" s="416">
        <v>3767.46</v>
      </c>
    </row>
    <row r="425" spans="1:10" s="376" customFormat="1" ht="30" x14ac:dyDescent="0.2">
      <c r="A425" s="411" t="s">
        <v>529</v>
      </c>
      <c r="B425" s="412" t="s">
        <v>306</v>
      </c>
      <c r="C425" s="411" t="s">
        <v>36</v>
      </c>
      <c r="D425" s="411" t="s">
        <v>307</v>
      </c>
      <c r="E425" s="413" t="s">
        <v>535</v>
      </c>
      <c r="F425" s="413"/>
      <c r="G425" s="414" t="s">
        <v>48</v>
      </c>
      <c r="H425" s="415">
        <v>1</v>
      </c>
      <c r="I425" s="416">
        <v>158.88</v>
      </c>
      <c r="J425" s="416">
        <v>158.88</v>
      </c>
    </row>
    <row r="426" spans="1:10" s="376" customFormat="1" ht="30" x14ac:dyDescent="0.2">
      <c r="A426" s="411" t="s">
        <v>529</v>
      </c>
      <c r="B426" s="412" t="s">
        <v>308</v>
      </c>
      <c r="C426" s="411" t="s">
        <v>36</v>
      </c>
      <c r="D426" s="411" t="s">
        <v>309</v>
      </c>
      <c r="E426" s="413" t="s">
        <v>535</v>
      </c>
      <c r="F426" s="413"/>
      <c r="G426" s="414" t="s">
        <v>48</v>
      </c>
      <c r="H426" s="415">
        <v>1</v>
      </c>
      <c r="I426" s="416">
        <v>220.75</v>
      </c>
      <c r="J426" s="416">
        <v>220.75</v>
      </c>
    </row>
    <row r="427" spans="1:10" s="376" customFormat="1" ht="15" x14ac:dyDescent="0.2">
      <c r="A427" s="405"/>
      <c r="B427" s="405"/>
      <c r="C427" s="405"/>
      <c r="D427" s="405"/>
      <c r="E427" s="405" t="s">
        <v>520</v>
      </c>
      <c r="F427" s="406">
        <v>3830.56</v>
      </c>
      <c r="G427" s="405" t="s">
        <v>521</v>
      </c>
      <c r="H427" s="406">
        <v>0</v>
      </c>
      <c r="I427" s="405" t="s">
        <v>522</v>
      </c>
      <c r="J427" s="406">
        <v>3830.56</v>
      </c>
    </row>
    <row r="428" spans="1:10" s="376" customFormat="1" ht="30" x14ac:dyDescent="0.2">
      <c r="A428" s="405"/>
      <c r="B428" s="405"/>
      <c r="C428" s="405"/>
      <c r="D428" s="405"/>
      <c r="E428" s="405" t="s">
        <v>523</v>
      </c>
      <c r="F428" s="406">
        <v>1659.28</v>
      </c>
      <c r="G428" s="405"/>
      <c r="H428" s="407" t="s">
        <v>524</v>
      </c>
      <c r="I428" s="407"/>
      <c r="J428" s="406">
        <v>6552.49</v>
      </c>
    </row>
    <row r="429" spans="1:10" s="376" customFormat="1" ht="16.5" thickBot="1" x14ac:dyDescent="0.25">
      <c r="A429" s="383"/>
      <c r="B429" s="383"/>
      <c r="C429" s="383"/>
      <c r="D429" s="383"/>
      <c r="E429" s="383"/>
      <c r="F429" s="383"/>
      <c r="G429" s="383" t="s">
        <v>525</v>
      </c>
      <c r="H429" s="408">
        <v>72</v>
      </c>
      <c r="I429" s="383" t="s">
        <v>526</v>
      </c>
      <c r="J429" s="409">
        <v>471779.28</v>
      </c>
    </row>
    <row r="430" spans="1:10" s="376" customFormat="1" ht="15.75" thickTop="1" x14ac:dyDescent="0.2">
      <c r="A430" s="410"/>
      <c r="B430" s="410"/>
      <c r="C430" s="410"/>
      <c r="D430" s="410"/>
      <c r="E430" s="410"/>
      <c r="F430" s="410"/>
      <c r="G430" s="410"/>
      <c r="H430" s="410"/>
      <c r="I430" s="410"/>
      <c r="J430" s="410"/>
    </row>
    <row r="431" spans="1:10" s="376" customFormat="1" ht="15.75" x14ac:dyDescent="0.2">
      <c r="A431" s="393" t="s">
        <v>411</v>
      </c>
      <c r="B431" s="394" t="s">
        <v>21</v>
      </c>
      <c r="C431" s="393" t="s">
        <v>22</v>
      </c>
      <c r="D431" s="393" t="s">
        <v>23</v>
      </c>
      <c r="E431" s="395" t="s">
        <v>515</v>
      </c>
      <c r="F431" s="395"/>
      <c r="G431" s="396" t="s">
        <v>287</v>
      </c>
      <c r="H431" s="394" t="s">
        <v>288</v>
      </c>
      <c r="I431" s="394" t="s">
        <v>289</v>
      </c>
      <c r="J431" s="394" t="s">
        <v>0</v>
      </c>
    </row>
    <row r="432" spans="1:10" s="376" customFormat="1" ht="30" x14ac:dyDescent="0.2">
      <c r="A432" s="374" t="s">
        <v>516</v>
      </c>
      <c r="B432" s="373" t="s">
        <v>338</v>
      </c>
      <c r="C432" s="374" t="s">
        <v>186</v>
      </c>
      <c r="D432" s="374" t="s">
        <v>169</v>
      </c>
      <c r="E432" s="397" t="s">
        <v>181</v>
      </c>
      <c r="F432" s="397"/>
      <c r="G432" s="375" t="s">
        <v>47</v>
      </c>
      <c r="H432" s="398">
        <v>1</v>
      </c>
      <c r="I432" s="384">
        <v>5094.9799999999996</v>
      </c>
      <c r="J432" s="384">
        <v>5094.9799999999996</v>
      </c>
    </row>
    <row r="433" spans="1:10" s="376" customFormat="1" ht="30" x14ac:dyDescent="0.2">
      <c r="A433" s="399" t="s">
        <v>517</v>
      </c>
      <c r="B433" s="400" t="s">
        <v>294</v>
      </c>
      <c r="C433" s="399" t="s">
        <v>36</v>
      </c>
      <c r="D433" s="399" t="s">
        <v>295</v>
      </c>
      <c r="E433" s="401" t="s">
        <v>181</v>
      </c>
      <c r="F433" s="401"/>
      <c r="G433" s="402" t="s">
        <v>48</v>
      </c>
      <c r="H433" s="403">
        <v>1</v>
      </c>
      <c r="I433" s="404">
        <v>22.48</v>
      </c>
      <c r="J433" s="404">
        <v>22.48</v>
      </c>
    </row>
    <row r="434" spans="1:10" s="376" customFormat="1" ht="15" x14ac:dyDescent="0.2">
      <c r="A434" s="411" t="s">
        <v>529</v>
      </c>
      <c r="B434" s="412" t="s">
        <v>296</v>
      </c>
      <c r="C434" s="411" t="s">
        <v>36</v>
      </c>
      <c r="D434" s="411" t="s">
        <v>297</v>
      </c>
      <c r="E434" s="413" t="s">
        <v>185</v>
      </c>
      <c r="F434" s="413"/>
      <c r="G434" s="414" t="s">
        <v>48</v>
      </c>
      <c r="H434" s="415">
        <v>1</v>
      </c>
      <c r="I434" s="416">
        <v>135.01</v>
      </c>
      <c r="J434" s="416">
        <v>135.01</v>
      </c>
    </row>
    <row r="435" spans="1:10" s="376" customFormat="1" ht="15" x14ac:dyDescent="0.2">
      <c r="A435" s="411" t="s">
        <v>529</v>
      </c>
      <c r="B435" s="412" t="s">
        <v>290</v>
      </c>
      <c r="C435" s="411" t="s">
        <v>36</v>
      </c>
      <c r="D435" s="411" t="s">
        <v>291</v>
      </c>
      <c r="E435" s="413" t="s">
        <v>185</v>
      </c>
      <c r="F435" s="413"/>
      <c r="G435" s="414" t="s">
        <v>48</v>
      </c>
      <c r="H435" s="415">
        <v>1</v>
      </c>
      <c r="I435" s="416">
        <v>215.56</v>
      </c>
      <c r="J435" s="416">
        <v>215.56</v>
      </c>
    </row>
    <row r="436" spans="1:10" s="376" customFormat="1" ht="15" x14ac:dyDescent="0.2">
      <c r="A436" s="411" t="s">
        <v>529</v>
      </c>
      <c r="B436" s="412" t="s">
        <v>292</v>
      </c>
      <c r="C436" s="411" t="s">
        <v>36</v>
      </c>
      <c r="D436" s="411" t="s">
        <v>293</v>
      </c>
      <c r="E436" s="413" t="s">
        <v>185</v>
      </c>
      <c r="F436" s="413"/>
      <c r="G436" s="414" t="s">
        <v>48</v>
      </c>
      <c r="H436" s="415">
        <v>1</v>
      </c>
      <c r="I436" s="416">
        <v>12.89</v>
      </c>
      <c r="J436" s="416">
        <v>12.89</v>
      </c>
    </row>
    <row r="437" spans="1:10" s="376" customFormat="1" ht="30" x14ac:dyDescent="0.2">
      <c r="A437" s="411" t="s">
        <v>529</v>
      </c>
      <c r="B437" s="412" t="s">
        <v>300</v>
      </c>
      <c r="C437" s="411" t="s">
        <v>36</v>
      </c>
      <c r="D437" s="411" t="s">
        <v>301</v>
      </c>
      <c r="E437" s="413" t="s">
        <v>535</v>
      </c>
      <c r="F437" s="413"/>
      <c r="G437" s="414" t="s">
        <v>48</v>
      </c>
      <c r="H437" s="415">
        <v>1</v>
      </c>
      <c r="I437" s="416">
        <v>110.64</v>
      </c>
      <c r="J437" s="416">
        <v>110.64</v>
      </c>
    </row>
    <row r="438" spans="1:10" s="376" customFormat="1" ht="30" x14ac:dyDescent="0.2">
      <c r="A438" s="411" t="s">
        <v>529</v>
      </c>
      <c r="B438" s="412" t="s">
        <v>302</v>
      </c>
      <c r="C438" s="411" t="s">
        <v>36</v>
      </c>
      <c r="D438" s="411" t="s">
        <v>303</v>
      </c>
      <c r="E438" s="413" t="s">
        <v>535</v>
      </c>
      <c r="F438" s="413"/>
      <c r="G438" s="414" t="s">
        <v>48</v>
      </c>
      <c r="H438" s="415">
        <v>1</v>
      </c>
      <c r="I438" s="416">
        <v>235.5</v>
      </c>
      <c r="J438" s="416">
        <v>235.5</v>
      </c>
    </row>
    <row r="439" spans="1:10" s="376" customFormat="1" ht="45" x14ac:dyDescent="0.2">
      <c r="A439" s="411" t="s">
        <v>529</v>
      </c>
      <c r="B439" s="412" t="s">
        <v>348</v>
      </c>
      <c r="C439" s="411" t="s">
        <v>186</v>
      </c>
      <c r="D439" s="411" t="s">
        <v>169</v>
      </c>
      <c r="E439" s="413" t="s">
        <v>214</v>
      </c>
      <c r="F439" s="413"/>
      <c r="G439" s="414" t="s">
        <v>47</v>
      </c>
      <c r="H439" s="415">
        <v>1</v>
      </c>
      <c r="I439" s="416">
        <v>4362.8999999999996</v>
      </c>
      <c r="J439" s="416">
        <v>4362.8999999999996</v>
      </c>
    </row>
    <row r="440" spans="1:10" s="376" customFormat="1" ht="15" x14ac:dyDescent="0.2">
      <c r="A440" s="405"/>
      <c r="B440" s="405"/>
      <c r="C440" s="405"/>
      <c r="D440" s="405"/>
      <c r="E440" s="405" t="s">
        <v>520</v>
      </c>
      <c r="F440" s="406">
        <v>22.48</v>
      </c>
      <c r="G440" s="405" t="s">
        <v>521</v>
      </c>
      <c r="H440" s="406">
        <v>0</v>
      </c>
      <c r="I440" s="405" t="s">
        <v>522</v>
      </c>
      <c r="J440" s="406">
        <v>22.48</v>
      </c>
    </row>
    <row r="441" spans="1:10" s="376" customFormat="1" ht="30" x14ac:dyDescent="0.2">
      <c r="A441" s="405"/>
      <c r="B441" s="405"/>
      <c r="C441" s="405"/>
      <c r="D441" s="405"/>
      <c r="E441" s="405" t="s">
        <v>523</v>
      </c>
      <c r="F441" s="406">
        <v>1727.7</v>
      </c>
      <c r="G441" s="405"/>
      <c r="H441" s="407" t="s">
        <v>524</v>
      </c>
      <c r="I441" s="407"/>
      <c r="J441" s="406">
        <v>6822.68</v>
      </c>
    </row>
    <row r="442" spans="1:10" s="376" customFormat="1" ht="16.5" thickBot="1" x14ac:dyDescent="0.25">
      <c r="A442" s="383"/>
      <c r="B442" s="383"/>
      <c r="C442" s="383"/>
      <c r="D442" s="383"/>
      <c r="E442" s="383"/>
      <c r="F442" s="383"/>
      <c r="G442" s="383" t="s">
        <v>525</v>
      </c>
      <c r="H442" s="408">
        <v>72</v>
      </c>
      <c r="I442" s="383" t="s">
        <v>526</v>
      </c>
      <c r="J442" s="409">
        <v>491232.96</v>
      </c>
    </row>
    <row r="443" spans="1:10" s="376" customFormat="1" ht="15.75" thickTop="1" x14ac:dyDescent="0.2">
      <c r="A443" s="410"/>
      <c r="B443" s="410"/>
      <c r="C443" s="410"/>
      <c r="D443" s="410"/>
      <c r="E443" s="410"/>
      <c r="F443" s="410"/>
      <c r="G443" s="410"/>
      <c r="H443" s="410"/>
      <c r="I443" s="410"/>
      <c r="J443" s="410"/>
    </row>
    <row r="444" spans="1:10" s="376" customFormat="1" ht="15.75" x14ac:dyDescent="0.2">
      <c r="A444" s="393" t="s">
        <v>412</v>
      </c>
      <c r="B444" s="394" t="s">
        <v>21</v>
      </c>
      <c r="C444" s="393" t="s">
        <v>22</v>
      </c>
      <c r="D444" s="393" t="s">
        <v>23</v>
      </c>
      <c r="E444" s="395" t="s">
        <v>515</v>
      </c>
      <c r="F444" s="395"/>
      <c r="G444" s="396" t="s">
        <v>287</v>
      </c>
      <c r="H444" s="394" t="s">
        <v>288</v>
      </c>
      <c r="I444" s="394" t="s">
        <v>289</v>
      </c>
      <c r="J444" s="394" t="s">
        <v>0</v>
      </c>
    </row>
    <row r="445" spans="1:10" s="376" customFormat="1" ht="30" x14ac:dyDescent="0.2">
      <c r="A445" s="374" t="s">
        <v>516</v>
      </c>
      <c r="B445" s="373" t="s">
        <v>343</v>
      </c>
      <c r="C445" s="374" t="s">
        <v>186</v>
      </c>
      <c r="D445" s="374" t="s">
        <v>344</v>
      </c>
      <c r="E445" s="397" t="s">
        <v>181</v>
      </c>
      <c r="F445" s="397"/>
      <c r="G445" s="375" t="s">
        <v>48</v>
      </c>
      <c r="H445" s="398">
        <v>1</v>
      </c>
      <c r="I445" s="384">
        <v>6087.7</v>
      </c>
      <c r="J445" s="384">
        <v>6087.7</v>
      </c>
    </row>
    <row r="446" spans="1:10" s="376" customFormat="1" ht="30" x14ac:dyDescent="0.2">
      <c r="A446" s="399" t="s">
        <v>517</v>
      </c>
      <c r="B446" s="400" t="s">
        <v>304</v>
      </c>
      <c r="C446" s="399" t="s">
        <v>36</v>
      </c>
      <c r="D446" s="399" t="s">
        <v>305</v>
      </c>
      <c r="E446" s="401" t="s">
        <v>181</v>
      </c>
      <c r="F446" s="401"/>
      <c r="G446" s="402" t="s">
        <v>48</v>
      </c>
      <c r="H446" s="403">
        <v>1</v>
      </c>
      <c r="I446" s="404">
        <v>25.87</v>
      </c>
      <c r="J446" s="404">
        <v>25.87</v>
      </c>
    </row>
    <row r="447" spans="1:10" s="376" customFormat="1" ht="15" x14ac:dyDescent="0.2">
      <c r="A447" s="411" t="s">
        <v>529</v>
      </c>
      <c r="B447" s="412" t="s">
        <v>296</v>
      </c>
      <c r="C447" s="411" t="s">
        <v>36</v>
      </c>
      <c r="D447" s="411" t="s">
        <v>297</v>
      </c>
      <c r="E447" s="413" t="s">
        <v>185</v>
      </c>
      <c r="F447" s="413"/>
      <c r="G447" s="414" t="s">
        <v>48</v>
      </c>
      <c r="H447" s="415">
        <v>1</v>
      </c>
      <c r="I447" s="416">
        <v>135.01</v>
      </c>
      <c r="J447" s="416">
        <v>135.01</v>
      </c>
    </row>
    <row r="448" spans="1:10" s="376" customFormat="1" ht="15" x14ac:dyDescent="0.2">
      <c r="A448" s="411" t="s">
        <v>529</v>
      </c>
      <c r="B448" s="412" t="s">
        <v>298</v>
      </c>
      <c r="C448" s="411" t="s">
        <v>36</v>
      </c>
      <c r="D448" s="411" t="s">
        <v>299</v>
      </c>
      <c r="E448" s="413" t="s">
        <v>185</v>
      </c>
      <c r="F448" s="413"/>
      <c r="G448" s="414" t="s">
        <v>48</v>
      </c>
      <c r="H448" s="415">
        <v>1</v>
      </c>
      <c r="I448" s="416">
        <v>319.56</v>
      </c>
      <c r="J448" s="416">
        <v>319.56</v>
      </c>
    </row>
    <row r="449" spans="1:10" s="376" customFormat="1" ht="15" x14ac:dyDescent="0.2">
      <c r="A449" s="411" t="s">
        <v>529</v>
      </c>
      <c r="B449" s="412" t="s">
        <v>290</v>
      </c>
      <c r="C449" s="411" t="s">
        <v>36</v>
      </c>
      <c r="D449" s="411" t="s">
        <v>291</v>
      </c>
      <c r="E449" s="413" t="s">
        <v>185</v>
      </c>
      <c r="F449" s="413"/>
      <c r="G449" s="414" t="s">
        <v>48</v>
      </c>
      <c r="H449" s="415">
        <v>1</v>
      </c>
      <c r="I449" s="416">
        <v>215.56</v>
      </c>
      <c r="J449" s="416">
        <v>215.56</v>
      </c>
    </row>
    <row r="450" spans="1:10" s="376" customFormat="1" ht="15" x14ac:dyDescent="0.2">
      <c r="A450" s="411" t="s">
        <v>529</v>
      </c>
      <c r="B450" s="412" t="s">
        <v>292</v>
      </c>
      <c r="C450" s="411" t="s">
        <v>36</v>
      </c>
      <c r="D450" s="411" t="s">
        <v>293</v>
      </c>
      <c r="E450" s="413" t="s">
        <v>185</v>
      </c>
      <c r="F450" s="413"/>
      <c r="G450" s="414" t="s">
        <v>48</v>
      </c>
      <c r="H450" s="415">
        <v>1</v>
      </c>
      <c r="I450" s="416">
        <v>12.89</v>
      </c>
      <c r="J450" s="416">
        <v>12.89</v>
      </c>
    </row>
    <row r="451" spans="1:10" s="376" customFormat="1" ht="30" x14ac:dyDescent="0.2">
      <c r="A451" s="411" t="s">
        <v>529</v>
      </c>
      <c r="B451" s="412" t="s">
        <v>306</v>
      </c>
      <c r="C451" s="411" t="s">
        <v>36</v>
      </c>
      <c r="D451" s="411" t="s">
        <v>307</v>
      </c>
      <c r="E451" s="413" t="s">
        <v>535</v>
      </c>
      <c r="F451" s="413"/>
      <c r="G451" s="414" t="s">
        <v>48</v>
      </c>
      <c r="H451" s="415">
        <v>1</v>
      </c>
      <c r="I451" s="416">
        <v>158.88</v>
      </c>
      <c r="J451" s="416">
        <v>158.88</v>
      </c>
    </row>
    <row r="452" spans="1:10" s="376" customFormat="1" ht="30" x14ac:dyDescent="0.2">
      <c r="A452" s="411" t="s">
        <v>529</v>
      </c>
      <c r="B452" s="412" t="s">
        <v>308</v>
      </c>
      <c r="C452" s="411" t="s">
        <v>36</v>
      </c>
      <c r="D452" s="411" t="s">
        <v>309</v>
      </c>
      <c r="E452" s="413" t="s">
        <v>535</v>
      </c>
      <c r="F452" s="413"/>
      <c r="G452" s="414" t="s">
        <v>48</v>
      </c>
      <c r="H452" s="415">
        <v>1</v>
      </c>
      <c r="I452" s="416">
        <v>220.75</v>
      </c>
      <c r="J452" s="416">
        <v>220.75</v>
      </c>
    </row>
    <row r="453" spans="1:10" s="376" customFormat="1" ht="45" x14ac:dyDescent="0.2">
      <c r="A453" s="411" t="s">
        <v>529</v>
      </c>
      <c r="B453" s="412" t="s">
        <v>359</v>
      </c>
      <c r="C453" s="411" t="s">
        <v>186</v>
      </c>
      <c r="D453" s="411" t="s">
        <v>344</v>
      </c>
      <c r="E453" s="413" t="s">
        <v>214</v>
      </c>
      <c r="F453" s="413"/>
      <c r="G453" s="414" t="s">
        <v>47</v>
      </c>
      <c r="H453" s="415">
        <v>1</v>
      </c>
      <c r="I453" s="416">
        <v>4999.18</v>
      </c>
      <c r="J453" s="416">
        <v>4999.18</v>
      </c>
    </row>
    <row r="454" spans="1:10" s="376" customFormat="1" ht="15" x14ac:dyDescent="0.2">
      <c r="A454" s="405"/>
      <c r="B454" s="405"/>
      <c r="C454" s="405"/>
      <c r="D454" s="405"/>
      <c r="E454" s="405" t="s">
        <v>520</v>
      </c>
      <c r="F454" s="406">
        <v>25.87</v>
      </c>
      <c r="G454" s="405" t="s">
        <v>521</v>
      </c>
      <c r="H454" s="406">
        <v>0</v>
      </c>
      <c r="I454" s="405" t="s">
        <v>522</v>
      </c>
      <c r="J454" s="406">
        <v>25.87</v>
      </c>
    </row>
    <row r="455" spans="1:10" s="376" customFormat="1" ht="30" x14ac:dyDescent="0.2">
      <c r="A455" s="405"/>
      <c r="B455" s="405"/>
      <c r="C455" s="405"/>
      <c r="D455" s="405"/>
      <c r="E455" s="405" t="s">
        <v>523</v>
      </c>
      <c r="F455" s="406">
        <v>2064.33</v>
      </c>
      <c r="G455" s="405"/>
      <c r="H455" s="407" t="s">
        <v>524</v>
      </c>
      <c r="I455" s="407"/>
      <c r="J455" s="406">
        <v>8152.03</v>
      </c>
    </row>
    <row r="456" spans="1:10" s="376" customFormat="1" ht="16.5" thickBot="1" x14ac:dyDescent="0.25">
      <c r="A456" s="383"/>
      <c r="B456" s="383"/>
      <c r="C456" s="383"/>
      <c r="D456" s="383"/>
      <c r="E456" s="383"/>
      <c r="F456" s="383"/>
      <c r="G456" s="383" t="s">
        <v>525</v>
      </c>
      <c r="H456" s="408">
        <v>360</v>
      </c>
      <c r="I456" s="383" t="s">
        <v>526</v>
      </c>
      <c r="J456" s="409">
        <v>2934730.8</v>
      </c>
    </row>
    <row r="457" spans="1:10" s="376" customFormat="1" ht="15.75" thickTop="1" x14ac:dyDescent="0.2">
      <c r="A457" s="410"/>
      <c r="B457" s="410"/>
      <c r="C457" s="410"/>
      <c r="D457" s="410"/>
      <c r="E457" s="410"/>
      <c r="F457" s="410"/>
      <c r="G457" s="410"/>
      <c r="H457" s="410"/>
      <c r="I457" s="410"/>
      <c r="J457" s="410"/>
    </row>
    <row r="458" spans="1:10" s="376" customFormat="1" ht="15.75" x14ac:dyDescent="0.2">
      <c r="A458" s="393" t="s">
        <v>413</v>
      </c>
      <c r="B458" s="394" t="s">
        <v>21</v>
      </c>
      <c r="C458" s="393" t="s">
        <v>22</v>
      </c>
      <c r="D458" s="393" t="s">
        <v>23</v>
      </c>
      <c r="E458" s="395" t="s">
        <v>515</v>
      </c>
      <c r="F458" s="395"/>
      <c r="G458" s="396" t="s">
        <v>287</v>
      </c>
      <c r="H458" s="394" t="s">
        <v>288</v>
      </c>
      <c r="I458" s="394" t="s">
        <v>289</v>
      </c>
      <c r="J458" s="394" t="s">
        <v>0</v>
      </c>
    </row>
    <row r="459" spans="1:10" s="376" customFormat="1" ht="30" x14ac:dyDescent="0.2">
      <c r="A459" s="374" t="s">
        <v>516</v>
      </c>
      <c r="B459" s="373" t="s">
        <v>340</v>
      </c>
      <c r="C459" s="374" t="s">
        <v>186</v>
      </c>
      <c r="D459" s="374" t="s">
        <v>323</v>
      </c>
      <c r="E459" s="397" t="s">
        <v>181</v>
      </c>
      <c r="F459" s="397"/>
      <c r="G459" s="375" t="s">
        <v>48</v>
      </c>
      <c r="H459" s="398">
        <v>1</v>
      </c>
      <c r="I459" s="384">
        <v>5853.34</v>
      </c>
      <c r="J459" s="384">
        <v>5853.34</v>
      </c>
    </row>
    <row r="460" spans="1:10" s="376" customFormat="1" ht="30" x14ac:dyDescent="0.2">
      <c r="A460" s="399" t="s">
        <v>517</v>
      </c>
      <c r="B460" s="400" t="s">
        <v>350</v>
      </c>
      <c r="C460" s="399" t="s">
        <v>36</v>
      </c>
      <c r="D460" s="399" t="s">
        <v>351</v>
      </c>
      <c r="E460" s="401" t="s">
        <v>181</v>
      </c>
      <c r="F460" s="401"/>
      <c r="G460" s="402" t="s">
        <v>48</v>
      </c>
      <c r="H460" s="403">
        <v>1</v>
      </c>
      <c r="I460" s="404">
        <v>16.600000000000001</v>
      </c>
      <c r="J460" s="404">
        <v>16.600000000000001</v>
      </c>
    </row>
    <row r="461" spans="1:10" s="376" customFormat="1" ht="15" x14ac:dyDescent="0.2">
      <c r="A461" s="411" t="s">
        <v>529</v>
      </c>
      <c r="B461" s="412" t="s">
        <v>296</v>
      </c>
      <c r="C461" s="411" t="s">
        <v>36</v>
      </c>
      <c r="D461" s="411" t="s">
        <v>297</v>
      </c>
      <c r="E461" s="413" t="s">
        <v>185</v>
      </c>
      <c r="F461" s="413"/>
      <c r="G461" s="414" t="s">
        <v>48</v>
      </c>
      <c r="H461" s="415">
        <v>1</v>
      </c>
      <c r="I461" s="416">
        <v>135.01</v>
      </c>
      <c r="J461" s="416">
        <v>135.01</v>
      </c>
    </row>
    <row r="462" spans="1:10" s="376" customFormat="1" ht="15" x14ac:dyDescent="0.2">
      <c r="A462" s="411" t="s">
        <v>529</v>
      </c>
      <c r="B462" s="412" t="s">
        <v>298</v>
      </c>
      <c r="C462" s="411" t="s">
        <v>36</v>
      </c>
      <c r="D462" s="411" t="s">
        <v>299</v>
      </c>
      <c r="E462" s="413" t="s">
        <v>185</v>
      </c>
      <c r="F462" s="413"/>
      <c r="G462" s="414" t="s">
        <v>48</v>
      </c>
      <c r="H462" s="415">
        <v>1</v>
      </c>
      <c r="I462" s="416">
        <v>319.56</v>
      </c>
      <c r="J462" s="416">
        <v>319.56</v>
      </c>
    </row>
    <row r="463" spans="1:10" s="376" customFormat="1" ht="15" x14ac:dyDescent="0.2">
      <c r="A463" s="411" t="s">
        <v>529</v>
      </c>
      <c r="B463" s="412" t="s">
        <v>290</v>
      </c>
      <c r="C463" s="411" t="s">
        <v>36</v>
      </c>
      <c r="D463" s="411" t="s">
        <v>291</v>
      </c>
      <c r="E463" s="413" t="s">
        <v>185</v>
      </c>
      <c r="F463" s="413"/>
      <c r="G463" s="414" t="s">
        <v>48</v>
      </c>
      <c r="H463" s="415">
        <v>1</v>
      </c>
      <c r="I463" s="416">
        <v>215.56</v>
      </c>
      <c r="J463" s="416">
        <v>215.56</v>
      </c>
    </row>
    <row r="464" spans="1:10" s="376" customFormat="1" ht="15" x14ac:dyDescent="0.2">
      <c r="A464" s="411" t="s">
        <v>529</v>
      </c>
      <c r="B464" s="412" t="s">
        <v>292</v>
      </c>
      <c r="C464" s="411" t="s">
        <v>36</v>
      </c>
      <c r="D464" s="411" t="s">
        <v>293</v>
      </c>
      <c r="E464" s="413" t="s">
        <v>185</v>
      </c>
      <c r="F464" s="413"/>
      <c r="G464" s="414" t="s">
        <v>48</v>
      </c>
      <c r="H464" s="415">
        <v>1</v>
      </c>
      <c r="I464" s="416">
        <v>12.89</v>
      </c>
      <c r="J464" s="416">
        <v>12.89</v>
      </c>
    </row>
    <row r="465" spans="1:10" s="376" customFormat="1" ht="45" x14ac:dyDescent="0.2">
      <c r="A465" s="411" t="s">
        <v>529</v>
      </c>
      <c r="B465" s="412" t="s">
        <v>352</v>
      </c>
      <c r="C465" s="411" t="s">
        <v>36</v>
      </c>
      <c r="D465" s="411" t="s">
        <v>353</v>
      </c>
      <c r="E465" s="413" t="s">
        <v>535</v>
      </c>
      <c r="F465" s="413"/>
      <c r="G465" s="414" t="s">
        <v>48</v>
      </c>
      <c r="H465" s="415">
        <v>1</v>
      </c>
      <c r="I465" s="416">
        <v>0.01</v>
      </c>
      <c r="J465" s="416">
        <v>0.01</v>
      </c>
    </row>
    <row r="466" spans="1:10" s="376" customFormat="1" ht="30" x14ac:dyDescent="0.2">
      <c r="A466" s="411" t="s">
        <v>529</v>
      </c>
      <c r="B466" s="412" t="s">
        <v>354</v>
      </c>
      <c r="C466" s="411" t="s">
        <v>36</v>
      </c>
      <c r="D466" s="411" t="s">
        <v>355</v>
      </c>
      <c r="E466" s="413" t="s">
        <v>535</v>
      </c>
      <c r="F466" s="413"/>
      <c r="G466" s="414" t="s">
        <v>48</v>
      </c>
      <c r="H466" s="415">
        <v>1</v>
      </c>
      <c r="I466" s="416">
        <v>154.53</v>
      </c>
      <c r="J466" s="416">
        <v>154.53</v>
      </c>
    </row>
    <row r="467" spans="1:10" s="376" customFormat="1" ht="45" x14ac:dyDescent="0.2">
      <c r="A467" s="411" t="s">
        <v>529</v>
      </c>
      <c r="B467" s="412" t="s">
        <v>356</v>
      </c>
      <c r="C467" s="411" t="s">
        <v>186</v>
      </c>
      <c r="D467" s="411" t="s">
        <v>357</v>
      </c>
      <c r="E467" s="413" t="s">
        <v>214</v>
      </c>
      <c r="F467" s="413"/>
      <c r="G467" s="414" t="s">
        <v>47</v>
      </c>
      <c r="H467" s="415">
        <v>1</v>
      </c>
      <c r="I467" s="416">
        <v>4999.18</v>
      </c>
      <c r="J467" s="416">
        <v>4999.18</v>
      </c>
    </row>
    <row r="468" spans="1:10" s="376" customFormat="1" ht="15" x14ac:dyDescent="0.2">
      <c r="A468" s="405"/>
      <c r="B468" s="405"/>
      <c r="C468" s="405"/>
      <c r="D468" s="405"/>
      <c r="E468" s="405" t="s">
        <v>520</v>
      </c>
      <c r="F468" s="406">
        <v>16.600000000000001</v>
      </c>
      <c r="G468" s="405" t="s">
        <v>521</v>
      </c>
      <c r="H468" s="406">
        <v>0</v>
      </c>
      <c r="I468" s="405" t="s">
        <v>522</v>
      </c>
      <c r="J468" s="406">
        <v>16.600000000000001</v>
      </c>
    </row>
    <row r="469" spans="1:10" s="376" customFormat="1" ht="30" x14ac:dyDescent="0.2">
      <c r="A469" s="405"/>
      <c r="B469" s="405"/>
      <c r="C469" s="405"/>
      <c r="D469" s="405"/>
      <c r="E469" s="405" t="s">
        <v>523</v>
      </c>
      <c r="F469" s="406">
        <v>1984.86</v>
      </c>
      <c r="G469" s="405"/>
      <c r="H469" s="407" t="s">
        <v>524</v>
      </c>
      <c r="I469" s="407"/>
      <c r="J469" s="406">
        <v>7838.2</v>
      </c>
    </row>
    <row r="470" spans="1:10" s="376" customFormat="1" ht="16.5" thickBot="1" x14ac:dyDescent="0.25">
      <c r="A470" s="383"/>
      <c r="B470" s="383"/>
      <c r="C470" s="383"/>
      <c r="D470" s="383"/>
      <c r="E470" s="383"/>
      <c r="F470" s="383"/>
      <c r="G470" s="383" t="s">
        <v>525</v>
      </c>
      <c r="H470" s="408">
        <v>36</v>
      </c>
      <c r="I470" s="383" t="s">
        <v>526</v>
      </c>
      <c r="J470" s="409">
        <v>282175.2</v>
      </c>
    </row>
    <row r="471" spans="1:10" s="376" customFormat="1" ht="15.75" thickTop="1" x14ac:dyDescent="0.2">
      <c r="A471" s="410"/>
      <c r="B471" s="410"/>
      <c r="C471" s="410"/>
      <c r="D471" s="410"/>
      <c r="E471" s="410"/>
      <c r="F471" s="410"/>
      <c r="G471" s="410"/>
      <c r="H471" s="410"/>
      <c r="I471" s="410"/>
      <c r="J471" s="410"/>
    </row>
    <row r="472" spans="1:10" s="376" customFormat="1" ht="15.75" x14ac:dyDescent="0.2">
      <c r="A472" s="393" t="s">
        <v>414</v>
      </c>
      <c r="B472" s="394" t="s">
        <v>21</v>
      </c>
      <c r="C472" s="393" t="s">
        <v>22</v>
      </c>
      <c r="D472" s="393" t="s">
        <v>23</v>
      </c>
      <c r="E472" s="395" t="s">
        <v>515</v>
      </c>
      <c r="F472" s="395"/>
      <c r="G472" s="396" t="s">
        <v>287</v>
      </c>
      <c r="H472" s="394" t="s">
        <v>288</v>
      </c>
      <c r="I472" s="394" t="s">
        <v>289</v>
      </c>
      <c r="J472" s="394" t="s">
        <v>0</v>
      </c>
    </row>
    <row r="473" spans="1:10" s="376" customFormat="1" ht="30" x14ac:dyDescent="0.2">
      <c r="A473" s="374" t="s">
        <v>516</v>
      </c>
      <c r="B473" s="373" t="s">
        <v>347</v>
      </c>
      <c r="C473" s="374" t="s">
        <v>186</v>
      </c>
      <c r="D473" s="374" t="s">
        <v>622</v>
      </c>
      <c r="E473" s="397" t="s">
        <v>181</v>
      </c>
      <c r="F473" s="397"/>
      <c r="G473" s="375" t="s">
        <v>48</v>
      </c>
      <c r="H473" s="398">
        <v>1</v>
      </c>
      <c r="I473" s="384">
        <v>5853.34</v>
      </c>
      <c r="J473" s="384">
        <v>5853.34</v>
      </c>
    </row>
    <row r="474" spans="1:10" s="376" customFormat="1" ht="30" x14ac:dyDescent="0.2">
      <c r="A474" s="399" t="s">
        <v>517</v>
      </c>
      <c r="B474" s="400" t="s">
        <v>350</v>
      </c>
      <c r="C474" s="399" t="s">
        <v>36</v>
      </c>
      <c r="D474" s="399" t="s">
        <v>351</v>
      </c>
      <c r="E474" s="401" t="s">
        <v>181</v>
      </c>
      <c r="F474" s="401"/>
      <c r="G474" s="402" t="s">
        <v>48</v>
      </c>
      <c r="H474" s="403">
        <v>1</v>
      </c>
      <c r="I474" s="404">
        <v>16.600000000000001</v>
      </c>
      <c r="J474" s="404">
        <v>16.600000000000001</v>
      </c>
    </row>
    <row r="475" spans="1:10" s="376" customFormat="1" ht="15" x14ac:dyDescent="0.2">
      <c r="A475" s="411" t="s">
        <v>529</v>
      </c>
      <c r="B475" s="412" t="s">
        <v>296</v>
      </c>
      <c r="C475" s="411" t="s">
        <v>36</v>
      </c>
      <c r="D475" s="411" t="s">
        <v>297</v>
      </c>
      <c r="E475" s="413" t="s">
        <v>185</v>
      </c>
      <c r="F475" s="413"/>
      <c r="G475" s="414" t="s">
        <v>48</v>
      </c>
      <c r="H475" s="415">
        <v>1</v>
      </c>
      <c r="I475" s="416">
        <v>135.01</v>
      </c>
      <c r="J475" s="416">
        <v>135.01</v>
      </c>
    </row>
    <row r="476" spans="1:10" s="376" customFormat="1" ht="15" x14ac:dyDescent="0.2">
      <c r="A476" s="411" t="s">
        <v>529</v>
      </c>
      <c r="B476" s="412" t="s">
        <v>298</v>
      </c>
      <c r="C476" s="411" t="s">
        <v>36</v>
      </c>
      <c r="D476" s="411" t="s">
        <v>299</v>
      </c>
      <c r="E476" s="413" t="s">
        <v>185</v>
      </c>
      <c r="F476" s="413"/>
      <c r="G476" s="414" t="s">
        <v>48</v>
      </c>
      <c r="H476" s="415">
        <v>1</v>
      </c>
      <c r="I476" s="416">
        <v>319.56</v>
      </c>
      <c r="J476" s="416">
        <v>319.56</v>
      </c>
    </row>
    <row r="477" spans="1:10" s="376" customFormat="1" ht="15" x14ac:dyDescent="0.2">
      <c r="A477" s="411" t="s">
        <v>529</v>
      </c>
      <c r="B477" s="412" t="s">
        <v>290</v>
      </c>
      <c r="C477" s="411" t="s">
        <v>36</v>
      </c>
      <c r="D477" s="411" t="s">
        <v>291</v>
      </c>
      <c r="E477" s="413" t="s">
        <v>185</v>
      </c>
      <c r="F477" s="413"/>
      <c r="G477" s="414" t="s">
        <v>48</v>
      </c>
      <c r="H477" s="415">
        <v>1</v>
      </c>
      <c r="I477" s="416">
        <v>215.56</v>
      </c>
      <c r="J477" s="416">
        <v>215.56</v>
      </c>
    </row>
    <row r="478" spans="1:10" s="376" customFormat="1" ht="15" x14ac:dyDescent="0.2">
      <c r="A478" s="411" t="s">
        <v>529</v>
      </c>
      <c r="B478" s="412" t="s">
        <v>292</v>
      </c>
      <c r="C478" s="411" t="s">
        <v>36</v>
      </c>
      <c r="D478" s="411" t="s">
        <v>293</v>
      </c>
      <c r="E478" s="413" t="s">
        <v>185</v>
      </c>
      <c r="F478" s="413"/>
      <c r="G478" s="414" t="s">
        <v>48</v>
      </c>
      <c r="H478" s="415">
        <v>1</v>
      </c>
      <c r="I478" s="416">
        <v>12.89</v>
      </c>
      <c r="J478" s="416">
        <v>12.89</v>
      </c>
    </row>
    <row r="479" spans="1:10" s="376" customFormat="1" ht="45" x14ac:dyDescent="0.2">
      <c r="A479" s="411" t="s">
        <v>529</v>
      </c>
      <c r="B479" s="412" t="s">
        <v>352</v>
      </c>
      <c r="C479" s="411" t="s">
        <v>36</v>
      </c>
      <c r="D479" s="411" t="s">
        <v>353</v>
      </c>
      <c r="E479" s="413" t="s">
        <v>535</v>
      </c>
      <c r="F479" s="413"/>
      <c r="G479" s="414" t="s">
        <v>48</v>
      </c>
      <c r="H479" s="415">
        <v>1</v>
      </c>
      <c r="I479" s="416">
        <v>0.01</v>
      </c>
      <c r="J479" s="416">
        <v>0.01</v>
      </c>
    </row>
    <row r="480" spans="1:10" s="376" customFormat="1" ht="30" x14ac:dyDescent="0.2">
      <c r="A480" s="411" t="s">
        <v>529</v>
      </c>
      <c r="B480" s="412" t="s">
        <v>354</v>
      </c>
      <c r="C480" s="411" t="s">
        <v>36</v>
      </c>
      <c r="D480" s="411" t="s">
        <v>355</v>
      </c>
      <c r="E480" s="413" t="s">
        <v>535</v>
      </c>
      <c r="F480" s="413"/>
      <c r="G480" s="414" t="s">
        <v>48</v>
      </c>
      <c r="H480" s="415">
        <v>1</v>
      </c>
      <c r="I480" s="416">
        <v>154.53</v>
      </c>
      <c r="J480" s="416">
        <v>154.53</v>
      </c>
    </row>
    <row r="481" spans="1:10" s="376" customFormat="1" ht="45" x14ac:dyDescent="0.2">
      <c r="A481" s="411" t="s">
        <v>529</v>
      </c>
      <c r="B481" s="412" t="s">
        <v>356</v>
      </c>
      <c r="C481" s="411" t="s">
        <v>186</v>
      </c>
      <c r="D481" s="411" t="s">
        <v>357</v>
      </c>
      <c r="E481" s="413" t="s">
        <v>214</v>
      </c>
      <c r="F481" s="413"/>
      <c r="G481" s="414" t="s">
        <v>47</v>
      </c>
      <c r="H481" s="415">
        <v>1</v>
      </c>
      <c r="I481" s="416">
        <v>4999.18</v>
      </c>
      <c r="J481" s="416">
        <v>4999.18</v>
      </c>
    </row>
    <row r="482" spans="1:10" s="376" customFormat="1" ht="15" x14ac:dyDescent="0.2">
      <c r="A482" s="405"/>
      <c r="B482" s="405"/>
      <c r="C482" s="405"/>
      <c r="D482" s="405"/>
      <c r="E482" s="405" t="s">
        <v>520</v>
      </c>
      <c r="F482" s="406">
        <v>16.600000000000001</v>
      </c>
      <c r="G482" s="405" t="s">
        <v>521</v>
      </c>
      <c r="H482" s="406">
        <v>0</v>
      </c>
      <c r="I482" s="405" t="s">
        <v>522</v>
      </c>
      <c r="J482" s="406">
        <v>16.600000000000001</v>
      </c>
    </row>
    <row r="483" spans="1:10" s="376" customFormat="1" ht="30" x14ac:dyDescent="0.2">
      <c r="A483" s="405"/>
      <c r="B483" s="405"/>
      <c r="C483" s="405"/>
      <c r="D483" s="405"/>
      <c r="E483" s="405" t="s">
        <v>523</v>
      </c>
      <c r="F483" s="406">
        <v>1984.86</v>
      </c>
      <c r="G483" s="405"/>
      <c r="H483" s="407" t="s">
        <v>524</v>
      </c>
      <c r="I483" s="407"/>
      <c r="J483" s="406">
        <v>7838.2</v>
      </c>
    </row>
    <row r="484" spans="1:10" s="376" customFormat="1" ht="16.5" thickBot="1" x14ac:dyDescent="0.25">
      <c r="A484" s="383"/>
      <c r="B484" s="383"/>
      <c r="C484" s="383"/>
      <c r="D484" s="383"/>
      <c r="E484" s="383"/>
      <c r="F484" s="383"/>
      <c r="G484" s="383" t="s">
        <v>525</v>
      </c>
      <c r="H484" s="408">
        <v>36</v>
      </c>
      <c r="I484" s="383" t="s">
        <v>526</v>
      </c>
      <c r="J484" s="409">
        <v>282175.2</v>
      </c>
    </row>
    <row r="485" spans="1:10" s="376" customFormat="1" ht="15.75" thickTop="1" x14ac:dyDescent="0.2">
      <c r="A485" s="410"/>
      <c r="B485" s="410"/>
      <c r="C485" s="410"/>
      <c r="D485" s="410"/>
      <c r="E485" s="410"/>
      <c r="F485" s="410"/>
      <c r="G485" s="410"/>
      <c r="H485" s="410"/>
      <c r="I485" s="410"/>
      <c r="J485" s="410"/>
    </row>
    <row r="486" spans="1:10" s="376" customFormat="1" ht="15.75" x14ac:dyDescent="0.2">
      <c r="A486" s="389" t="s">
        <v>415</v>
      </c>
      <c r="B486" s="389"/>
      <c r="C486" s="389"/>
      <c r="D486" s="389" t="s">
        <v>71</v>
      </c>
      <c r="E486" s="389"/>
      <c r="F486" s="390"/>
      <c r="G486" s="390"/>
      <c r="H486" s="391"/>
      <c r="I486" s="389"/>
      <c r="J486" s="392">
        <v>3015524.88</v>
      </c>
    </row>
    <row r="487" spans="1:10" s="376" customFormat="1" ht="15.75" x14ac:dyDescent="0.2">
      <c r="A487" s="393" t="s">
        <v>416</v>
      </c>
      <c r="B487" s="394" t="s">
        <v>21</v>
      </c>
      <c r="C487" s="393" t="s">
        <v>22</v>
      </c>
      <c r="D487" s="393" t="s">
        <v>23</v>
      </c>
      <c r="E487" s="395" t="s">
        <v>515</v>
      </c>
      <c r="F487" s="395"/>
      <c r="G487" s="396" t="s">
        <v>287</v>
      </c>
      <c r="H487" s="394" t="s">
        <v>288</v>
      </c>
      <c r="I487" s="394" t="s">
        <v>289</v>
      </c>
      <c r="J487" s="394" t="s">
        <v>0</v>
      </c>
    </row>
    <row r="488" spans="1:10" s="376" customFormat="1" ht="30" x14ac:dyDescent="0.2">
      <c r="A488" s="374" t="s">
        <v>516</v>
      </c>
      <c r="B488" s="373" t="s">
        <v>615</v>
      </c>
      <c r="C488" s="374" t="s">
        <v>186</v>
      </c>
      <c r="D488" s="374" t="s">
        <v>611</v>
      </c>
      <c r="E488" s="397" t="s">
        <v>182</v>
      </c>
      <c r="F488" s="397"/>
      <c r="G488" s="375" t="s">
        <v>44</v>
      </c>
      <c r="H488" s="398">
        <v>1</v>
      </c>
      <c r="I488" s="384">
        <v>216.66</v>
      </c>
      <c r="J488" s="384">
        <v>216.66</v>
      </c>
    </row>
    <row r="489" spans="1:10" s="376" customFormat="1" ht="60" x14ac:dyDescent="0.2">
      <c r="A489" s="399" t="s">
        <v>517</v>
      </c>
      <c r="B489" s="400" t="s">
        <v>634</v>
      </c>
      <c r="C489" s="399" t="s">
        <v>36</v>
      </c>
      <c r="D489" s="399" t="s">
        <v>635</v>
      </c>
      <c r="E489" s="401" t="s">
        <v>182</v>
      </c>
      <c r="F489" s="401"/>
      <c r="G489" s="402" t="s">
        <v>38</v>
      </c>
      <c r="H489" s="403">
        <v>1</v>
      </c>
      <c r="I489" s="404">
        <v>23.9</v>
      </c>
      <c r="J489" s="404">
        <v>23.9</v>
      </c>
    </row>
    <row r="490" spans="1:10" s="376" customFormat="1" ht="60" x14ac:dyDescent="0.2">
      <c r="A490" s="399" t="s">
        <v>517</v>
      </c>
      <c r="B490" s="400" t="s">
        <v>636</v>
      </c>
      <c r="C490" s="399" t="s">
        <v>36</v>
      </c>
      <c r="D490" s="399" t="s">
        <v>637</v>
      </c>
      <c r="E490" s="401" t="s">
        <v>182</v>
      </c>
      <c r="F490" s="401"/>
      <c r="G490" s="402" t="s">
        <v>38</v>
      </c>
      <c r="H490" s="403">
        <v>1</v>
      </c>
      <c r="I490" s="404">
        <v>4.88</v>
      </c>
      <c r="J490" s="404">
        <v>4.88</v>
      </c>
    </row>
    <row r="491" spans="1:10" s="376" customFormat="1" ht="60" x14ac:dyDescent="0.2">
      <c r="A491" s="399" t="s">
        <v>517</v>
      </c>
      <c r="B491" s="400" t="s">
        <v>638</v>
      </c>
      <c r="C491" s="399" t="s">
        <v>36</v>
      </c>
      <c r="D491" s="399" t="s">
        <v>639</v>
      </c>
      <c r="E491" s="401" t="s">
        <v>182</v>
      </c>
      <c r="F491" s="401"/>
      <c r="G491" s="402" t="s">
        <v>38</v>
      </c>
      <c r="H491" s="403">
        <v>1</v>
      </c>
      <c r="I491" s="404">
        <v>3.86</v>
      </c>
      <c r="J491" s="404">
        <v>3.86</v>
      </c>
    </row>
    <row r="492" spans="1:10" s="376" customFormat="1" ht="60" x14ac:dyDescent="0.2">
      <c r="A492" s="399" t="s">
        <v>517</v>
      </c>
      <c r="B492" s="400" t="s">
        <v>640</v>
      </c>
      <c r="C492" s="399" t="s">
        <v>36</v>
      </c>
      <c r="D492" s="399" t="s">
        <v>641</v>
      </c>
      <c r="E492" s="401" t="s">
        <v>182</v>
      </c>
      <c r="F492" s="401"/>
      <c r="G492" s="402" t="s">
        <v>38</v>
      </c>
      <c r="H492" s="403">
        <v>1</v>
      </c>
      <c r="I492" s="404">
        <v>43.77</v>
      </c>
      <c r="J492" s="404">
        <v>43.77</v>
      </c>
    </row>
    <row r="493" spans="1:10" s="376" customFormat="1" ht="60" x14ac:dyDescent="0.2">
      <c r="A493" s="399" t="s">
        <v>517</v>
      </c>
      <c r="B493" s="400" t="s">
        <v>642</v>
      </c>
      <c r="C493" s="399" t="s">
        <v>36</v>
      </c>
      <c r="D493" s="399" t="s">
        <v>643</v>
      </c>
      <c r="E493" s="401" t="s">
        <v>182</v>
      </c>
      <c r="F493" s="401"/>
      <c r="G493" s="402" t="s">
        <v>38</v>
      </c>
      <c r="H493" s="403">
        <v>1</v>
      </c>
      <c r="I493" s="404">
        <v>140.25</v>
      </c>
      <c r="J493" s="404">
        <v>140.25</v>
      </c>
    </row>
    <row r="494" spans="1:10" s="376" customFormat="1" ht="15" x14ac:dyDescent="0.2">
      <c r="A494" s="405"/>
      <c r="B494" s="405"/>
      <c r="C494" s="405"/>
      <c r="D494" s="405"/>
      <c r="E494" s="405" t="s">
        <v>520</v>
      </c>
      <c r="F494" s="406">
        <v>0</v>
      </c>
      <c r="G494" s="405" t="s">
        <v>521</v>
      </c>
      <c r="H494" s="406">
        <v>0</v>
      </c>
      <c r="I494" s="405" t="s">
        <v>522</v>
      </c>
      <c r="J494" s="406">
        <v>0</v>
      </c>
    </row>
    <row r="495" spans="1:10" s="376" customFormat="1" ht="30" x14ac:dyDescent="0.2">
      <c r="A495" s="405"/>
      <c r="B495" s="405"/>
      <c r="C495" s="405"/>
      <c r="D495" s="405"/>
      <c r="E495" s="405" t="s">
        <v>523</v>
      </c>
      <c r="F495" s="406">
        <v>73.459999999999994</v>
      </c>
      <c r="G495" s="405"/>
      <c r="H495" s="407" t="s">
        <v>524</v>
      </c>
      <c r="I495" s="407"/>
      <c r="J495" s="406">
        <v>290.12</v>
      </c>
    </row>
    <row r="496" spans="1:10" s="376" customFormat="1" ht="16.5" thickBot="1" x14ac:dyDescent="0.25">
      <c r="A496" s="383"/>
      <c r="B496" s="383"/>
      <c r="C496" s="383"/>
      <c r="D496" s="383"/>
      <c r="E496" s="383"/>
      <c r="F496" s="383"/>
      <c r="G496" s="383" t="s">
        <v>525</v>
      </c>
      <c r="H496" s="408">
        <v>6864</v>
      </c>
      <c r="I496" s="383" t="s">
        <v>526</v>
      </c>
      <c r="J496" s="409">
        <v>1991383.68</v>
      </c>
    </row>
    <row r="497" spans="1:10" s="376" customFormat="1" ht="15.75" thickTop="1" x14ac:dyDescent="0.2">
      <c r="A497" s="410"/>
      <c r="B497" s="410"/>
      <c r="C497" s="410"/>
      <c r="D497" s="410"/>
      <c r="E497" s="410"/>
      <c r="F497" s="410"/>
      <c r="G497" s="410"/>
      <c r="H497" s="410"/>
      <c r="I497" s="410"/>
      <c r="J497" s="410"/>
    </row>
    <row r="498" spans="1:10" s="376" customFormat="1" ht="15.75" x14ac:dyDescent="0.2">
      <c r="A498" s="393" t="s">
        <v>417</v>
      </c>
      <c r="B498" s="394" t="s">
        <v>21</v>
      </c>
      <c r="C498" s="393" t="s">
        <v>22</v>
      </c>
      <c r="D498" s="393" t="s">
        <v>23</v>
      </c>
      <c r="E498" s="395" t="s">
        <v>515</v>
      </c>
      <c r="F498" s="395"/>
      <c r="G498" s="396" t="s">
        <v>287</v>
      </c>
      <c r="H498" s="394" t="s">
        <v>288</v>
      </c>
      <c r="I498" s="394" t="s">
        <v>289</v>
      </c>
      <c r="J498" s="394" t="s">
        <v>0</v>
      </c>
    </row>
    <row r="499" spans="1:10" s="376" customFormat="1" ht="30" x14ac:dyDescent="0.2">
      <c r="A499" s="374" t="s">
        <v>516</v>
      </c>
      <c r="B499" s="373" t="s">
        <v>616</v>
      </c>
      <c r="C499" s="374" t="s">
        <v>186</v>
      </c>
      <c r="D499" s="374" t="s">
        <v>612</v>
      </c>
      <c r="E499" s="397" t="s">
        <v>182</v>
      </c>
      <c r="F499" s="397"/>
      <c r="G499" s="375" t="s">
        <v>45</v>
      </c>
      <c r="H499" s="398">
        <v>1</v>
      </c>
      <c r="I499" s="384">
        <v>32.64</v>
      </c>
      <c r="J499" s="384">
        <v>32.64</v>
      </c>
    </row>
    <row r="500" spans="1:10" s="376" customFormat="1" ht="60" x14ac:dyDescent="0.2">
      <c r="A500" s="399" t="s">
        <v>517</v>
      </c>
      <c r="B500" s="400" t="s">
        <v>634</v>
      </c>
      <c r="C500" s="399" t="s">
        <v>36</v>
      </c>
      <c r="D500" s="399" t="s">
        <v>635</v>
      </c>
      <c r="E500" s="401" t="s">
        <v>182</v>
      </c>
      <c r="F500" s="401"/>
      <c r="G500" s="402" t="s">
        <v>38</v>
      </c>
      <c r="H500" s="403">
        <v>1</v>
      </c>
      <c r="I500" s="404">
        <v>23.9</v>
      </c>
      <c r="J500" s="404">
        <v>23.9</v>
      </c>
    </row>
    <row r="501" spans="1:10" s="376" customFormat="1" ht="60" x14ac:dyDescent="0.2">
      <c r="A501" s="399" t="s">
        <v>517</v>
      </c>
      <c r="B501" s="400" t="s">
        <v>636</v>
      </c>
      <c r="C501" s="399" t="s">
        <v>36</v>
      </c>
      <c r="D501" s="399" t="s">
        <v>637</v>
      </c>
      <c r="E501" s="401" t="s">
        <v>182</v>
      </c>
      <c r="F501" s="401"/>
      <c r="G501" s="402" t="s">
        <v>38</v>
      </c>
      <c r="H501" s="403">
        <v>1</v>
      </c>
      <c r="I501" s="404">
        <v>4.88</v>
      </c>
      <c r="J501" s="404">
        <v>4.88</v>
      </c>
    </row>
    <row r="502" spans="1:10" s="376" customFormat="1" ht="60" x14ac:dyDescent="0.2">
      <c r="A502" s="399" t="s">
        <v>517</v>
      </c>
      <c r="B502" s="400" t="s">
        <v>638</v>
      </c>
      <c r="C502" s="399" t="s">
        <v>36</v>
      </c>
      <c r="D502" s="399" t="s">
        <v>639</v>
      </c>
      <c r="E502" s="401" t="s">
        <v>182</v>
      </c>
      <c r="F502" s="401"/>
      <c r="G502" s="402" t="s">
        <v>38</v>
      </c>
      <c r="H502" s="403">
        <v>1</v>
      </c>
      <c r="I502" s="404">
        <v>3.86</v>
      </c>
      <c r="J502" s="404">
        <v>3.86</v>
      </c>
    </row>
    <row r="503" spans="1:10" s="376" customFormat="1" ht="15" x14ac:dyDescent="0.2">
      <c r="A503" s="405"/>
      <c r="B503" s="405"/>
      <c r="C503" s="405"/>
      <c r="D503" s="405"/>
      <c r="E503" s="405" t="s">
        <v>520</v>
      </c>
      <c r="F503" s="406">
        <v>0</v>
      </c>
      <c r="G503" s="405" t="s">
        <v>521</v>
      </c>
      <c r="H503" s="406">
        <v>0</v>
      </c>
      <c r="I503" s="405" t="s">
        <v>522</v>
      </c>
      <c r="J503" s="406">
        <v>0</v>
      </c>
    </row>
    <row r="504" spans="1:10" s="376" customFormat="1" ht="30" x14ac:dyDescent="0.2">
      <c r="A504" s="405"/>
      <c r="B504" s="405"/>
      <c r="C504" s="405"/>
      <c r="D504" s="405"/>
      <c r="E504" s="405" t="s">
        <v>523</v>
      </c>
      <c r="F504" s="406">
        <v>11.06</v>
      </c>
      <c r="G504" s="405"/>
      <c r="H504" s="407" t="s">
        <v>524</v>
      </c>
      <c r="I504" s="407"/>
      <c r="J504" s="406">
        <v>43.7</v>
      </c>
    </row>
    <row r="505" spans="1:10" s="376" customFormat="1" ht="16.5" thickBot="1" x14ac:dyDescent="0.25">
      <c r="A505" s="383"/>
      <c r="B505" s="383"/>
      <c r="C505" s="383"/>
      <c r="D505" s="383"/>
      <c r="E505" s="383"/>
      <c r="F505" s="383"/>
      <c r="G505" s="383" t="s">
        <v>525</v>
      </c>
      <c r="H505" s="408">
        <v>19344</v>
      </c>
      <c r="I505" s="383" t="s">
        <v>526</v>
      </c>
      <c r="J505" s="409">
        <v>845332.8</v>
      </c>
    </row>
    <row r="506" spans="1:10" s="376" customFormat="1" ht="15.75" thickTop="1" x14ac:dyDescent="0.2">
      <c r="A506" s="410"/>
      <c r="B506" s="410"/>
      <c r="C506" s="410"/>
      <c r="D506" s="410"/>
      <c r="E506" s="410"/>
      <c r="F506" s="410"/>
      <c r="G506" s="410"/>
      <c r="H506" s="410"/>
      <c r="I506" s="410"/>
      <c r="J506" s="410"/>
    </row>
    <row r="507" spans="1:10" s="376" customFormat="1" ht="15.75" x14ac:dyDescent="0.2">
      <c r="A507" s="393" t="s">
        <v>418</v>
      </c>
      <c r="B507" s="394" t="s">
        <v>21</v>
      </c>
      <c r="C507" s="393" t="s">
        <v>22</v>
      </c>
      <c r="D507" s="393" t="s">
        <v>23</v>
      </c>
      <c r="E507" s="395" t="s">
        <v>515</v>
      </c>
      <c r="F507" s="395"/>
      <c r="G507" s="396" t="s">
        <v>287</v>
      </c>
      <c r="H507" s="394" t="s">
        <v>288</v>
      </c>
      <c r="I507" s="394" t="s">
        <v>289</v>
      </c>
      <c r="J507" s="394" t="s">
        <v>0</v>
      </c>
    </row>
    <row r="508" spans="1:10" s="376" customFormat="1" ht="30" x14ac:dyDescent="0.2">
      <c r="A508" s="374" t="s">
        <v>516</v>
      </c>
      <c r="B508" s="373" t="s">
        <v>210</v>
      </c>
      <c r="C508" s="374" t="s">
        <v>42</v>
      </c>
      <c r="D508" s="374" t="s">
        <v>211</v>
      </c>
      <c r="E508" s="397" t="s">
        <v>212</v>
      </c>
      <c r="F508" s="397"/>
      <c r="G508" s="375" t="s">
        <v>48</v>
      </c>
      <c r="H508" s="398">
        <v>1</v>
      </c>
      <c r="I508" s="384">
        <v>3709.14</v>
      </c>
      <c r="J508" s="384">
        <v>3709.14</v>
      </c>
    </row>
    <row r="509" spans="1:10" s="376" customFormat="1" ht="30" x14ac:dyDescent="0.2">
      <c r="A509" s="411" t="s">
        <v>529</v>
      </c>
      <c r="B509" s="412" t="s">
        <v>371</v>
      </c>
      <c r="C509" s="411" t="s">
        <v>42</v>
      </c>
      <c r="D509" s="411" t="s">
        <v>372</v>
      </c>
      <c r="E509" s="413" t="s">
        <v>535</v>
      </c>
      <c r="F509" s="413"/>
      <c r="G509" s="414" t="s">
        <v>48</v>
      </c>
      <c r="H509" s="415">
        <v>1</v>
      </c>
      <c r="I509" s="416">
        <v>3709.14</v>
      </c>
      <c r="J509" s="416">
        <v>3709.14</v>
      </c>
    </row>
    <row r="510" spans="1:10" s="376" customFormat="1" ht="15" x14ac:dyDescent="0.2">
      <c r="A510" s="405"/>
      <c r="B510" s="405"/>
      <c r="C510" s="405"/>
      <c r="D510" s="405"/>
      <c r="E510" s="405" t="s">
        <v>520</v>
      </c>
      <c r="F510" s="406">
        <v>0</v>
      </c>
      <c r="G510" s="405" t="s">
        <v>521</v>
      </c>
      <c r="H510" s="406">
        <v>0</v>
      </c>
      <c r="I510" s="405" t="s">
        <v>522</v>
      </c>
      <c r="J510" s="406">
        <v>0</v>
      </c>
    </row>
    <row r="511" spans="1:10" s="376" customFormat="1" ht="30" x14ac:dyDescent="0.2">
      <c r="A511" s="405"/>
      <c r="B511" s="405"/>
      <c r="C511" s="405"/>
      <c r="D511" s="405"/>
      <c r="E511" s="405" t="s">
        <v>523</v>
      </c>
      <c r="F511" s="406">
        <v>1257.76</v>
      </c>
      <c r="G511" s="405"/>
      <c r="H511" s="407" t="s">
        <v>524</v>
      </c>
      <c r="I511" s="407"/>
      <c r="J511" s="406">
        <v>4966.8999999999996</v>
      </c>
    </row>
    <row r="512" spans="1:10" s="376" customFormat="1" ht="16.5" thickBot="1" x14ac:dyDescent="0.25">
      <c r="A512" s="383"/>
      <c r="B512" s="383"/>
      <c r="C512" s="383"/>
      <c r="D512" s="383"/>
      <c r="E512" s="383"/>
      <c r="F512" s="383"/>
      <c r="G512" s="383" t="s">
        <v>525</v>
      </c>
      <c r="H512" s="408">
        <v>36</v>
      </c>
      <c r="I512" s="383" t="s">
        <v>526</v>
      </c>
      <c r="J512" s="409">
        <v>178808.4</v>
      </c>
    </row>
    <row r="513" spans="1:10" s="376" customFormat="1" ht="15.75" thickTop="1" x14ac:dyDescent="0.2">
      <c r="A513" s="410"/>
      <c r="B513" s="410"/>
      <c r="C513" s="410"/>
      <c r="D513" s="410"/>
      <c r="E513" s="410"/>
      <c r="F513" s="410"/>
      <c r="G513" s="410"/>
      <c r="H513" s="410"/>
      <c r="I513" s="410"/>
      <c r="J513" s="410"/>
    </row>
    <row r="514" spans="1:10" s="376" customFormat="1" ht="15.75" x14ac:dyDescent="0.2">
      <c r="A514" s="389" t="s">
        <v>419</v>
      </c>
      <c r="B514" s="389"/>
      <c r="C514" s="389"/>
      <c r="D514" s="389" t="s">
        <v>614</v>
      </c>
      <c r="E514" s="389"/>
      <c r="F514" s="390"/>
      <c r="G514" s="390"/>
      <c r="H514" s="391"/>
      <c r="I514" s="389"/>
      <c r="J514" s="392">
        <v>2565519.84</v>
      </c>
    </row>
    <row r="515" spans="1:10" s="376" customFormat="1" ht="15.75" x14ac:dyDescent="0.2">
      <c r="A515" s="393" t="s">
        <v>420</v>
      </c>
      <c r="B515" s="394" t="s">
        <v>21</v>
      </c>
      <c r="C515" s="393" t="s">
        <v>22</v>
      </c>
      <c r="D515" s="393" t="s">
        <v>23</v>
      </c>
      <c r="E515" s="395" t="s">
        <v>515</v>
      </c>
      <c r="F515" s="395"/>
      <c r="G515" s="396" t="s">
        <v>287</v>
      </c>
      <c r="H515" s="394" t="s">
        <v>288</v>
      </c>
      <c r="I515" s="394" t="s">
        <v>289</v>
      </c>
      <c r="J515" s="394" t="s">
        <v>0</v>
      </c>
    </row>
    <row r="516" spans="1:10" s="376" customFormat="1" ht="30" x14ac:dyDescent="0.2">
      <c r="A516" s="374" t="s">
        <v>516</v>
      </c>
      <c r="B516" s="373" t="s">
        <v>202</v>
      </c>
      <c r="C516" s="374" t="s">
        <v>42</v>
      </c>
      <c r="D516" s="374" t="s">
        <v>203</v>
      </c>
      <c r="E516" s="397" t="s">
        <v>193</v>
      </c>
      <c r="F516" s="397"/>
      <c r="G516" s="375" t="s">
        <v>38</v>
      </c>
      <c r="H516" s="398">
        <v>1</v>
      </c>
      <c r="I516" s="384">
        <v>26.58</v>
      </c>
      <c r="J516" s="384">
        <v>26.58</v>
      </c>
    </row>
    <row r="517" spans="1:10" s="376" customFormat="1" ht="30" x14ac:dyDescent="0.2">
      <c r="A517" s="411" t="s">
        <v>529</v>
      </c>
      <c r="B517" s="412" t="s">
        <v>363</v>
      </c>
      <c r="C517" s="411" t="s">
        <v>42</v>
      </c>
      <c r="D517" s="411" t="s">
        <v>364</v>
      </c>
      <c r="E517" s="413" t="s">
        <v>535</v>
      </c>
      <c r="F517" s="413"/>
      <c r="G517" s="414" t="s">
        <v>35</v>
      </c>
      <c r="H517" s="415">
        <v>4.2000000000000002E-4</v>
      </c>
      <c r="I517" s="416">
        <v>910</v>
      </c>
      <c r="J517" s="416">
        <v>0.38</v>
      </c>
    </row>
    <row r="518" spans="1:10" s="376" customFormat="1" ht="30" x14ac:dyDescent="0.2">
      <c r="A518" s="411" t="s">
        <v>529</v>
      </c>
      <c r="B518" s="412" t="s">
        <v>360</v>
      </c>
      <c r="C518" s="411" t="s">
        <v>42</v>
      </c>
      <c r="D518" s="411" t="s">
        <v>361</v>
      </c>
      <c r="E518" s="413" t="s">
        <v>185</v>
      </c>
      <c r="F518" s="413"/>
      <c r="G518" s="414" t="s">
        <v>362</v>
      </c>
      <c r="H518" s="415">
        <v>0.61299999999999999</v>
      </c>
      <c r="I518" s="416">
        <v>4.62</v>
      </c>
      <c r="J518" s="416">
        <v>2.83</v>
      </c>
    </row>
    <row r="519" spans="1:10" s="376" customFormat="1" ht="30" x14ac:dyDescent="0.2">
      <c r="A519" s="411" t="s">
        <v>529</v>
      </c>
      <c r="B519" s="412" t="s">
        <v>365</v>
      </c>
      <c r="C519" s="411" t="s">
        <v>42</v>
      </c>
      <c r="D519" s="411" t="s">
        <v>366</v>
      </c>
      <c r="E519" s="413" t="s">
        <v>532</v>
      </c>
      <c r="F519" s="413"/>
      <c r="G519" s="414" t="s">
        <v>38</v>
      </c>
      <c r="H519" s="415">
        <v>1</v>
      </c>
      <c r="I519" s="416">
        <v>23.37</v>
      </c>
      <c r="J519" s="416">
        <v>23.37</v>
      </c>
    </row>
    <row r="520" spans="1:10" s="376" customFormat="1" ht="15" x14ac:dyDescent="0.2">
      <c r="A520" s="405"/>
      <c r="B520" s="405"/>
      <c r="C520" s="405"/>
      <c r="D520" s="405"/>
      <c r="E520" s="405" t="s">
        <v>520</v>
      </c>
      <c r="F520" s="406">
        <v>23.37</v>
      </c>
      <c r="G520" s="405" t="s">
        <v>521</v>
      </c>
      <c r="H520" s="406">
        <v>0</v>
      </c>
      <c r="I520" s="405" t="s">
        <v>522</v>
      </c>
      <c r="J520" s="406">
        <v>23.37</v>
      </c>
    </row>
    <row r="521" spans="1:10" s="376" customFormat="1" ht="30" x14ac:dyDescent="0.2">
      <c r="A521" s="405"/>
      <c r="B521" s="405"/>
      <c r="C521" s="405"/>
      <c r="D521" s="405"/>
      <c r="E521" s="405" t="s">
        <v>523</v>
      </c>
      <c r="F521" s="406">
        <v>9.01</v>
      </c>
      <c r="G521" s="405"/>
      <c r="H521" s="407" t="s">
        <v>524</v>
      </c>
      <c r="I521" s="407"/>
      <c r="J521" s="406">
        <v>35.590000000000003</v>
      </c>
    </row>
    <row r="522" spans="1:10" s="376" customFormat="1" ht="16.5" thickBot="1" x14ac:dyDescent="0.25">
      <c r="A522" s="383"/>
      <c r="B522" s="383"/>
      <c r="C522" s="383"/>
      <c r="D522" s="383"/>
      <c r="E522" s="383"/>
      <c r="F522" s="383"/>
      <c r="G522" s="383" t="s">
        <v>525</v>
      </c>
      <c r="H522" s="408">
        <v>20592</v>
      </c>
      <c r="I522" s="383" t="s">
        <v>526</v>
      </c>
      <c r="J522" s="409">
        <v>732869.28</v>
      </c>
    </row>
    <row r="523" spans="1:10" s="376" customFormat="1" ht="15.75" thickTop="1" x14ac:dyDescent="0.2">
      <c r="A523" s="410"/>
      <c r="B523" s="410"/>
      <c r="C523" s="410"/>
      <c r="D523" s="410"/>
      <c r="E523" s="410"/>
      <c r="F523" s="410"/>
      <c r="G523" s="410"/>
      <c r="H523" s="410"/>
      <c r="I523" s="410"/>
      <c r="J523" s="410"/>
    </row>
    <row r="524" spans="1:10" s="376" customFormat="1" ht="15.75" x14ac:dyDescent="0.2">
      <c r="A524" s="393" t="s">
        <v>421</v>
      </c>
      <c r="B524" s="394" t="s">
        <v>21</v>
      </c>
      <c r="C524" s="393" t="s">
        <v>22</v>
      </c>
      <c r="D524" s="393" t="s">
        <v>23</v>
      </c>
      <c r="E524" s="395" t="s">
        <v>515</v>
      </c>
      <c r="F524" s="395"/>
      <c r="G524" s="396" t="s">
        <v>287</v>
      </c>
      <c r="H524" s="394" t="s">
        <v>288</v>
      </c>
      <c r="I524" s="394" t="s">
        <v>289</v>
      </c>
      <c r="J524" s="394" t="s">
        <v>0</v>
      </c>
    </row>
    <row r="525" spans="1:10" s="376" customFormat="1" ht="30" x14ac:dyDescent="0.2">
      <c r="A525" s="374" t="s">
        <v>516</v>
      </c>
      <c r="B525" s="373" t="s">
        <v>191</v>
      </c>
      <c r="C525" s="374" t="s">
        <v>42</v>
      </c>
      <c r="D525" s="374" t="s">
        <v>192</v>
      </c>
      <c r="E525" s="397" t="s">
        <v>193</v>
      </c>
      <c r="F525" s="397"/>
      <c r="G525" s="375" t="s">
        <v>38</v>
      </c>
      <c r="H525" s="398">
        <v>1</v>
      </c>
      <c r="I525" s="384">
        <v>23.59</v>
      </c>
      <c r="J525" s="384">
        <v>23.59</v>
      </c>
    </row>
    <row r="526" spans="1:10" s="376" customFormat="1" ht="30" x14ac:dyDescent="0.2">
      <c r="A526" s="411" t="s">
        <v>529</v>
      </c>
      <c r="B526" s="412" t="s">
        <v>363</v>
      </c>
      <c r="C526" s="411" t="s">
        <v>42</v>
      </c>
      <c r="D526" s="411" t="s">
        <v>364</v>
      </c>
      <c r="E526" s="413" t="s">
        <v>535</v>
      </c>
      <c r="F526" s="413"/>
      <c r="G526" s="414" t="s">
        <v>35</v>
      </c>
      <c r="H526" s="415">
        <v>2.5000000000000001E-4</v>
      </c>
      <c r="I526" s="416">
        <v>910</v>
      </c>
      <c r="J526" s="416">
        <v>0.22</v>
      </c>
    </row>
    <row r="527" spans="1:10" s="376" customFormat="1" ht="30" x14ac:dyDescent="0.2">
      <c r="A527" s="411" t="s">
        <v>529</v>
      </c>
      <c r="B527" s="412" t="s">
        <v>365</v>
      </c>
      <c r="C527" s="411" t="s">
        <v>42</v>
      </c>
      <c r="D527" s="411" t="s">
        <v>366</v>
      </c>
      <c r="E527" s="413" t="s">
        <v>532</v>
      </c>
      <c r="F527" s="413"/>
      <c r="G527" s="414" t="s">
        <v>38</v>
      </c>
      <c r="H527" s="415">
        <v>1</v>
      </c>
      <c r="I527" s="416">
        <v>23.37</v>
      </c>
      <c r="J527" s="416">
        <v>23.37</v>
      </c>
    </row>
    <row r="528" spans="1:10" s="376" customFormat="1" ht="15" x14ac:dyDescent="0.2">
      <c r="A528" s="405"/>
      <c r="B528" s="405"/>
      <c r="C528" s="405"/>
      <c r="D528" s="405"/>
      <c r="E528" s="405" t="s">
        <v>520</v>
      </c>
      <c r="F528" s="406">
        <v>23.37</v>
      </c>
      <c r="G528" s="405" t="s">
        <v>521</v>
      </c>
      <c r="H528" s="406">
        <v>0</v>
      </c>
      <c r="I528" s="405" t="s">
        <v>522</v>
      </c>
      <c r="J528" s="406">
        <v>23.37</v>
      </c>
    </row>
    <row r="529" spans="1:10" s="376" customFormat="1" ht="30" x14ac:dyDescent="0.2">
      <c r="A529" s="405"/>
      <c r="B529" s="405"/>
      <c r="C529" s="405"/>
      <c r="D529" s="405"/>
      <c r="E529" s="405" t="s">
        <v>523</v>
      </c>
      <c r="F529" s="406">
        <v>7.99</v>
      </c>
      <c r="G529" s="405"/>
      <c r="H529" s="407" t="s">
        <v>524</v>
      </c>
      <c r="I529" s="407"/>
      <c r="J529" s="406">
        <v>31.58</v>
      </c>
    </row>
    <row r="530" spans="1:10" s="376" customFormat="1" ht="16.5" thickBot="1" x14ac:dyDescent="0.25">
      <c r="A530" s="383"/>
      <c r="B530" s="383"/>
      <c r="C530" s="383"/>
      <c r="D530" s="383"/>
      <c r="E530" s="383"/>
      <c r="F530" s="383"/>
      <c r="G530" s="383" t="s">
        <v>525</v>
      </c>
      <c r="H530" s="408">
        <v>58032</v>
      </c>
      <c r="I530" s="383" t="s">
        <v>526</v>
      </c>
      <c r="J530" s="409">
        <v>1832650.56</v>
      </c>
    </row>
    <row r="531" spans="1:10" s="376" customFormat="1" ht="15.75" thickTop="1" x14ac:dyDescent="0.2">
      <c r="A531" s="410"/>
      <c r="B531" s="410"/>
      <c r="C531" s="410"/>
      <c r="D531" s="410"/>
      <c r="E531" s="410"/>
      <c r="F531" s="410"/>
      <c r="G531" s="410"/>
      <c r="H531" s="410"/>
      <c r="I531" s="410"/>
      <c r="J531" s="410"/>
    </row>
    <row r="532" spans="1:10" s="376" customFormat="1" ht="15.75" x14ac:dyDescent="0.2">
      <c r="A532" s="389" t="s">
        <v>623</v>
      </c>
      <c r="B532" s="389"/>
      <c r="C532" s="389"/>
      <c r="D532" s="389" t="s">
        <v>74</v>
      </c>
      <c r="E532" s="389"/>
      <c r="F532" s="390"/>
      <c r="G532" s="390"/>
      <c r="H532" s="391"/>
      <c r="I532" s="389"/>
      <c r="J532" s="392">
        <v>121749.78</v>
      </c>
    </row>
    <row r="533" spans="1:10" s="376" customFormat="1" ht="15.75" x14ac:dyDescent="0.2">
      <c r="A533" s="393"/>
      <c r="B533" s="394" t="s">
        <v>21</v>
      </c>
      <c r="C533" s="393" t="s">
        <v>22</v>
      </c>
      <c r="D533" s="393" t="s">
        <v>23</v>
      </c>
      <c r="E533" s="395" t="s">
        <v>515</v>
      </c>
      <c r="F533" s="395"/>
      <c r="G533" s="396" t="s">
        <v>287</v>
      </c>
      <c r="H533" s="394" t="s">
        <v>288</v>
      </c>
      <c r="I533" s="394" t="s">
        <v>289</v>
      </c>
      <c r="J533" s="394" t="s">
        <v>0</v>
      </c>
    </row>
    <row r="534" spans="1:10" s="376" customFormat="1" ht="15" x14ac:dyDescent="0.2">
      <c r="A534" s="378" t="s">
        <v>529</v>
      </c>
      <c r="B534" s="377" t="s">
        <v>249</v>
      </c>
      <c r="C534" s="378" t="s">
        <v>36</v>
      </c>
      <c r="D534" s="378" t="s">
        <v>250</v>
      </c>
      <c r="E534" s="417" t="s">
        <v>185</v>
      </c>
      <c r="F534" s="417"/>
      <c r="G534" s="379" t="s">
        <v>39</v>
      </c>
      <c r="H534" s="418">
        <v>1</v>
      </c>
      <c r="I534" s="385">
        <v>42.76</v>
      </c>
      <c r="J534" s="385">
        <v>42.76</v>
      </c>
    </row>
    <row r="535" spans="1:10" s="376" customFormat="1" ht="15" x14ac:dyDescent="0.2">
      <c r="A535" s="405"/>
      <c r="B535" s="405"/>
      <c r="C535" s="405"/>
      <c r="D535" s="405"/>
      <c r="E535" s="405" t="s">
        <v>520</v>
      </c>
      <c r="F535" s="406">
        <v>0</v>
      </c>
      <c r="G535" s="405" t="s">
        <v>521</v>
      </c>
      <c r="H535" s="406">
        <v>0</v>
      </c>
      <c r="I535" s="405" t="s">
        <v>522</v>
      </c>
      <c r="J535" s="406">
        <v>0</v>
      </c>
    </row>
    <row r="536" spans="1:10" s="376" customFormat="1" ht="30" x14ac:dyDescent="0.2">
      <c r="A536" s="405"/>
      <c r="B536" s="405"/>
      <c r="C536" s="405"/>
      <c r="D536" s="405"/>
      <c r="E536" s="405" t="s">
        <v>523</v>
      </c>
      <c r="F536" s="406">
        <v>14.49</v>
      </c>
      <c r="G536" s="405"/>
      <c r="H536" s="407" t="s">
        <v>524</v>
      </c>
      <c r="I536" s="407"/>
      <c r="J536" s="406">
        <v>57.25</v>
      </c>
    </row>
    <row r="537" spans="1:10" s="376" customFormat="1" ht="16.5" thickBot="1" x14ac:dyDescent="0.25">
      <c r="A537" s="383"/>
      <c r="B537" s="383"/>
      <c r="C537" s="383"/>
      <c r="D537" s="383"/>
      <c r="E537" s="383"/>
      <c r="F537" s="383"/>
      <c r="G537" s="383" t="s">
        <v>525</v>
      </c>
      <c r="H537" s="408">
        <v>6</v>
      </c>
      <c r="I537" s="383" t="s">
        <v>526</v>
      </c>
      <c r="J537" s="409">
        <v>343.5</v>
      </c>
    </row>
    <row r="538" spans="1:10" s="376" customFormat="1" ht="15.75" thickTop="1" x14ac:dyDescent="0.2">
      <c r="A538" s="410"/>
      <c r="B538" s="410"/>
      <c r="C538" s="410"/>
      <c r="D538" s="410"/>
      <c r="E538" s="410"/>
      <c r="F538" s="410"/>
      <c r="G538" s="410"/>
      <c r="H538" s="410"/>
      <c r="I538" s="410"/>
      <c r="J538" s="410"/>
    </row>
    <row r="539" spans="1:10" s="376" customFormat="1" ht="15.75" x14ac:dyDescent="0.2">
      <c r="A539" s="393"/>
      <c r="B539" s="394" t="s">
        <v>21</v>
      </c>
      <c r="C539" s="393" t="s">
        <v>22</v>
      </c>
      <c r="D539" s="393" t="s">
        <v>23</v>
      </c>
      <c r="E539" s="395" t="s">
        <v>515</v>
      </c>
      <c r="F539" s="395"/>
      <c r="G539" s="396" t="s">
        <v>287</v>
      </c>
      <c r="H539" s="394" t="s">
        <v>288</v>
      </c>
      <c r="I539" s="394" t="s">
        <v>289</v>
      </c>
      <c r="J539" s="394" t="s">
        <v>0</v>
      </c>
    </row>
    <row r="540" spans="1:10" s="376" customFormat="1" ht="30" x14ac:dyDescent="0.2">
      <c r="A540" s="378" t="s">
        <v>529</v>
      </c>
      <c r="B540" s="377" t="s">
        <v>239</v>
      </c>
      <c r="C540" s="378" t="s">
        <v>36</v>
      </c>
      <c r="D540" s="378" t="s">
        <v>240</v>
      </c>
      <c r="E540" s="417" t="s">
        <v>185</v>
      </c>
      <c r="F540" s="417"/>
      <c r="G540" s="379" t="s">
        <v>37</v>
      </c>
      <c r="H540" s="418">
        <v>1</v>
      </c>
      <c r="I540" s="385">
        <v>14.2</v>
      </c>
      <c r="J540" s="385">
        <v>14.2</v>
      </c>
    </row>
    <row r="541" spans="1:10" s="376" customFormat="1" ht="15" x14ac:dyDescent="0.2">
      <c r="A541" s="405"/>
      <c r="B541" s="405"/>
      <c r="C541" s="405"/>
      <c r="D541" s="405"/>
      <c r="E541" s="405" t="s">
        <v>520</v>
      </c>
      <c r="F541" s="406">
        <v>0</v>
      </c>
      <c r="G541" s="405" t="s">
        <v>521</v>
      </c>
      <c r="H541" s="406">
        <v>0</v>
      </c>
      <c r="I541" s="405" t="s">
        <v>522</v>
      </c>
      <c r="J541" s="406">
        <v>0</v>
      </c>
    </row>
    <row r="542" spans="1:10" s="376" customFormat="1" ht="30" x14ac:dyDescent="0.2">
      <c r="A542" s="405"/>
      <c r="B542" s="405"/>
      <c r="C542" s="405"/>
      <c r="D542" s="405"/>
      <c r="E542" s="405" t="s">
        <v>523</v>
      </c>
      <c r="F542" s="406">
        <v>4.8099999999999996</v>
      </c>
      <c r="G542" s="405"/>
      <c r="H542" s="407" t="s">
        <v>524</v>
      </c>
      <c r="I542" s="407"/>
      <c r="J542" s="406">
        <v>19.010000000000002</v>
      </c>
    </row>
    <row r="543" spans="1:10" s="376" customFormat="1" ht="16.5" thickBot="1" x14ac:dyDescent="0.25">
      <c r="A543" s="383"/>
      <c r="B543" s="383"/>
      <c r="C543" s="383"/>
      <c r="D543" s="383"/>
      <c r="E543" s="383"/>
      <c r="F543" s="383"/>
      <c r="G543" s="383" t="s">
        <v>525</v>
      </c>
      <c r="H543" s="408">
        <v>60</v>
      </c>
      <c r="I543" s="383" t="s">
        <v>526</v>
      </c>
      <c r="J543" s="409">
        <v>1140.5999999999999</v>
      </c>
    </row>
    <row r="544" spans="1:10" s="376" customFormat="1" ht="15.75" thickTop="1" x14ac:dyDescent="0.2">
      <c r="A544" s="410"/>
      <c r="B544" s="410"/>
      <c r="C544" s="410"/>
      <c r="D544" s="410"/>
      <c r="E544" s="410"/>
      <c r="F544" s="410"/>
      <c r="G544" s="410"/>
      <c r="H544" s="410"/>
      <c r="I544" s="410"/>
      <c r="J544" s="410"/>
    </row>
    <row r="545" spans="1:10" s="376" customFormat="1" ht="15.75" x14ac:dyDescent="0.2">
      <c r="A545" s="393"/>
      <c r="B545" s="394" t="s">
        <v>21</v>
      </c>
      <c r="C545" s="393" t="s">
        <v>22</v>
      </c>
      <c r="D545" s="393" t="s">
        <v>23</v>
      </c>
      <c r="E545" s="395" t="s">
        <v>515</v>
      </c>
      <c r="F545" s="395"/>
      <c r="G545" s="396" t="s">
        <v>287</v>
      </c>
      <c r="H545" s="394" t="s">
        <v>288</v>
      </c>
      <c r="I545" s="394" t="s">
        <v>289</v>
      </c>
      <c r="J545" s="394" t="s">
        <v>0</v>
      </c>
    </row>
    <row r="546" spans="1:10" s="376" customFormat="1" ht="15" x14ac:dyDescent="0.2">
      <c r="A546" s="378" t="s">
        <v>529</v>
      </c>
      <c r="B546" s="377" t="s">
        <v>237</v>
      </c>
      <c r="C546" s="378" t="s">
        <v>36</v>
      </c>
      <c r="D546" s="378" t="s">
        <v>238</v>
      </c>
      <c r="E546" s="417" t="s">
        <v>185</v>
      </c>
      <c r="F546" s="417"/>
      <c r="G546" s="379" t="s">
        <v>39</v>
      </c>
      <c r="H546" s="418">
        <v>1</v>
      </c>
      <c r="I546" s="385">
        <v>0.78</v>
      </c>
      <c r="J546" s="385">
        <v>0.78</v>
      </c>
    </row>
    <row r="547" spans="1:10" s="376" customFormat="1" ht="15" x14ac:dyDescent="0.2">
      <c r="A547" s="405"/>
      <c r="B547" s="405"/>
      <c r="C547" s="405"/>
      <c r="D547" s="405"/>
      <c r="E547" s="405" t="s">
        <v>520</v>
      </c>
      <c r="F547" s="406">
        <v>0</v>
      </c>
      <c r="G547" s="405" t="s">
        <v>521</v>
      </c>
      <c r="H547" s="406">
        <v>0</v>
      </c>
      <c r="I547" s="405" t="s">
        <v>522</v>
      </c>
      <c r="J547" s="406">
        <v>0</v>
      </c>
    </row>
    <row r="548" spans="1:10" s="376" customFormat="1" ht="30" x14ac:dyDescent="0.2">
      <c r="A548" s="405"/>
      <c r="B548" s="405"/>
      <c r="C548" s="405"/>
      <c r="D548" s="405"/>
      <c r="E548" s="405" t="s">
        <v>523</v>
      </c>
      <c r="F548" s="406">
        <v>0.26</v>
      </c>
      <c r="G548" s="405"/>
      <c r="H548" s="407" t="s">
        <v>524</v>
      </c>
      <c r="I548" s="407"/>
      <c r="J548" s="406">
        <v>1.04</v>
      </c>
    </row>
    <row r="549" spans="1:10" s="376" customFormat="1" ht="16.5" thickBot="1" x14ac:dyDescent="0.25">
      <c r="A549" s="383"/>
      <c r="B549" s="383"/>
      <c r="C549" s="383"/>
      <c r="D549" s="383"/>
      <c r="E549" s="383"/>
      <c r="F549" s="383"/>
      <c r="G549" s="383" t="s">
        <v>525</v>
      </c>
      <c r="H549" s="408">
        <v>2400</v>
      </c>
      <c r="I549" s="383" t="s">
        <v>526</v>
      </c>
      <c r="J549" s="409">
        <v>2496</v>
      </c>
    </row>
    <row r="550" spans="1:10" s="376" customFormat="1" ht="15.75" thickTop="1" x14ac:dyDescent="0.2">
      <c r="A550" s="410"/>
      <c r="B550" s="410"/>
      <c r="C550" s="410"/>
      <c r="D550" s="410"/>
      <c r="E550" s="410"/>
      <c r="F550" s="410"/>
      <c r="G550" s="410"/>
      <c r="H550" s="410"/>
      <c r="I550" s="410"/>
      <c r="J550" s="410"/>
    </row>
    <row r="551" spans="1:10" s="376" customFormat="1" ht="15.75" x14ac:dyDescent="0.2">
      <c r="A551" s="393"/>
      <c r="B551" s="394" t="s">
        <v>21</v>
      </c>
      <c r="C551" s="393" t="s">
        <v>22</v>
      </c>
      <c r="D551" s="393" t="s">
        <v>23</v>
      </c>
      <c r="E551" s="395" t="s">
        <v>515</v>
      </c>
      <c r="F551" s="395"/>
      <c r="G551" s="396" t="s">
        <v>287</v>
      </c>
      <c r="H551" s="394" t="s">
        <v>288</v>
      </c>
      <c r="I551" s="394" t="s">
        <v>289</v>
      </c>
      <c r="J551" s="394" t="s">
        <v>0</v>
      </c>
    </row>
    <row r="552" spans="1:10" s="376" customFormat="1" ht="30" x14ac:dyDescent="0.2">
      <c r="A552" s="378" t="s">
        <v>529</v>
      </c>
      <c r="B552" s="377" t="s">
        <v>232</v>
      </c>
      <c r="C552" s="378" t="s">
        <v>42</v>
      </c>
      <c r="D552" s="378" t="s">
        <v>233</v>
      </c>
      <c r="E552" s="417" t="s">
        <v>185</v>
      </c>
      <c r="F552" s="417"/>
      <c r="G552" s="379" t="s">
        <v>2</v>
      </c>
      <c r="H552" s="418">
        <v>1</v>
      </c>
      <c r="I552" s="385">
        <v>171.41</v>
      </c>
      <c r="J552" s="385">
        <v>171.41</v>
      </c>
    </row>
    <row r="553" spans="1:10" s="376" customFormat="1" ht="15" x14ac:dyDescent="0.2">
      <c r="A553" s="405"/>
      <c r="B553" s="405"/>
      <c r="C553" s="405"/>
      <c r="D553" s="405"/>
      <c r="E553" s="405" t="s">
        <v>520</v>
      </c>
      <c r="F553" s="406">
        <v>0</v>
      </c>
      <c r="G553" s="405" t="s">
        <v>521</v>
      </c>
      <c r="H553" s="406">
        <v>0</v>
      </c>
      <c r="I553" s="405" t="s">
        <v>522</v>
      </c>
      <c r="J553" s="406">
        <v>0</v>
      </c>
    </row>
    <row r="554" spans="1:10" s="376" customFormat="1" ht="30" x14ac:dyDescent="0.2">
      <c r="A554" s="405"/>
      <c r="B554" s="405"/>
      <c r="C554" s="405"/>
      <c r="D554" s="405"/>
      <c r="E554" s="405" t="s">
        <v>523</v>
      </c>
      <c r="F554" s="406">
        <v>58.12</v>
      </c>
      <c r="G554" s="405"/>
      <c r="H554" s="407" t="s">
        <v>524</v>
      </c>
      <c r="I554" s="407"/>
      <c r="J554" s="406">
        <v>229.53</v>
      </c>
    </row>
    <row r="555" spans="1:10" s="376" customFormat="1" ht="16.5" thickBot="1" x14ac:dyDescent="0.25">
      <c r="A555" s="383"/>
      <c r="B555" s="383"/>
      <c r="C555" s="383"/>
      <c r="D555" s="383"/>
      <c r="E555" s="383"/>
      <c r="F555" s="383"/>
      <c r="G555" s="383" t="s">
        <v>525</v>
      </c>
      <c r="H555" s="408">
        <v>18</v>
      </c>
      <c r="I555" s="383" t="s">
        <v>526</v>
      </c>
      <c r="J555" s="409">
        <v>4131.54</v>
      </c>
    </row>
    <row r="556" spans="1:10" s="376" customFormat="1" ht="15.75" thickTop="1" x14ac:dyDescent="0.2">
      <c r="A556" s="410"/>
      <c r="B556" s="410"/>
      <c r="C556" s="410"/>
      <c r="D556" s="410"/>
      <c r="E556" s="410"/>
      <c r="F556" s="410"/>
      <c r="G556" s="410"/>
      <c r="H556" s="410"/>
      <c r="I556" s="410"/>
      <c r="J556" s="410"/>
    </row>
    <row r="557" spans="1:10" s="376" customFormat="1" ht="15.75" x14ac:dyDescent="0.2">
      <c r="A557" s="393"/>
      <c r="B557" s="394" t="s">
        <v>21</v>
      </c>
      <c r="C557" s="393" t="s">
        <v>22</v>
      </c>
      <c r="D557" s="393" t="s">
        <v>23</v>
      </c>
      <c r="E557" s="395" t="s">
        <v>515</v>
      </c>
      <c r="F557" s="395"/>
      <c r="G557" s="396" t="s">
        <v>287</v>
      </c>
      <c r="H557" s="394" t="s">
        <v>288</v>
      </c>
      <c r="I557" s="394" t="s">
        <v>289</v>
      </c>
      <c r="J557" s="394" t="s">
        <v>0</v>
      </c>
    </row>
    <row r="558" spans="1:10" s="376" customFormat="1" ht="30" x14ac:dyDescent="0.2">
      <c r="A558" s="378" t="s">
        <v>529</v>
      </c>
      <c r="B558" s="377" t="s">
        <v>234</v>
      </c>
      <c r="C558" s="378" t="s">
        <v>42</v>
      </c>
      <c r="D558" s="378" t="s">
        <v>235</v>
      </c>
      <c r="E558" s="417" t="s">
        <v>185</v>
      </c>
      <c r="F558" s="417"/>
      <c r="G558" s="379" t="s">
        <v>2</v>
      </c>
      <c r="H558" s="418">
        <v>1</v>
      </c>
      <c r="I558" s="385">
        <v>160.75</v>
      </c>
      <c r="J558" s="385">
        <v>160.75</v>
      </c>
    </row>
    <row r="559" spans="1:10" s="376" customFormat="1" ht="15" x14ac:dyDescent="0.2">
      <c r="A559" s="405"/>
      <c r="B559" s="405"/>
      <c r="C559" s="405"/>
      <c r="D559" s="405"/>
      <c r="E559" s="405" t="s">
        <v>520</v>
      </c>
      <c r="F559" s="406">
        <v>0</v>
      </c>
      <c r="G559" s="405" t="s">
        <v>521</v>
      </c>
      <c r="H559" s="406">
        <v>0</v>
      </c>
      <c r="I559" s="405" t="s">
        <v>522</v>
      </c>
      <c r="J559" s="406">
        <v>0</v>
      </c>
    </row>
    <row r="560" spans="1:10" s="376" customFormat="1" ht="30" x14ac:dyDescent="0.2">
      <c r="A560" s="405"/>
      <c r="B560" s="405"/>
      <c r="C560" s="405"/>
      <c r="D560" s="405"/>
      <c r="E560" s="405" t="s">
        <v>523</v>
      </c>
      <c r="F560" s="406">
        <v>54.51</v>
      </c>
      <c r="G560" s="405"/>
      <c r="H560" s="407" t="s">
        <v>524</v>
      </c>
      <c r="I560" s="407"/>
      <c r="J560" s="406">
        <v>215.26</v>
      </c>
    </row>
    <row r="561" spans="1:10" s="376" customFormat="1" ht="16.5" thickBot="1" x14ac:dyDescent="0.25">
      <c r="A561" s="383"/>
      <c r="B561" s="383"/>
      <c r="C561" s="383"/>
      <c r="D561" s="383"/>
      <c r="E561" s="383"/>
      <c r="F561" s="383"/>
      <c r="G561" s="383" t="s">
        <v>525</v>
      </c>
      <c r="H561" s="408">
        <v>18</v>
      </c>
      <c r="I561" s="383" t="s">
        <v>526</v>
      </c>
      <c r="J561" s="409">
        <v>3874.68</v>
      </c>
    </row>
    <row r="562" spans="1:10" s="376" customFormat="1" ht="15.75" thickTop="1" x14ac:dyDescent="0.2">
      <c r="A562" s="410"/>
      <c r="B562" s="410"/>
      <c r="C562" s="410"/>
      <c r="D562" s="410"/>
      <c r="E562" s="410"/>
      <c r="F562" s="410"/>
      <c r="G562" s="410"/>
      <c r="H562" s="410"/>
      <c r="I562" s="410"/>
      <c r="J562" s="410"/>
    </row>
    <row r="563" spans="1:10" s="376" customFormat="1" ht="15.75" x14ac:dyDescent="0.2">
      <c r="A563" s="393"/>
      <c r="B563" s="394" t="s">
        <v>21</v>
      </c>
      <c r="C563" s="393" t="s">
        <v>22</v>
      </c>
      <c r="D563" s="393" t="s">
        <v>23</v>
      </c>
      <c r="E563" s="395" t="s">
        <v>515</v>
      </c>
      <c r="F563" s="395"/>
      <c r="G563" s="396" t="s">
        <v>287</v>
      </c>
      <c r="H563" s="394" t="s">
        <v>288</v>
      </c>
      <c r="I563" s="394" t="s">
        <v>289</v>
      </c>
      <c r="J563" s="394" t="s">
        <v>0</v>
      </c>
    </row>
    <row r="564" spans="1:10" s="376" customFormat="1" ht="15" x14ac:dyDescent="0.2">
      <c r="A564" s="378" t="s">
        <v>529</v>
      </c>
      <c r="B564" s="377" t="s">
        <v>224</v>
      </c>
      <c r="C564" s="378" t="s">
        <v>36</v>
      </c>
      <c r="D564" s="378" t="s">
        <v>180</v>
      </c>
      <c r="E564" s="417" t="s">
        <v>185</v>
      </c>
      <c r="F564" s="417"/>
      <c r="G564" s="379" t="s">
        <v>39</v>
      </c>
      <c r="H564" s="418">
        <v>1</v>
      </c>
      <c r="I564" s="385">
        <v>1.73</v>
      </c>
      <c r="J564" s="385">
        <v>1.73</v>
      </c>
    </row>
    <row r="565" spans="1:10" s="376" customFormat="1" ht="15" x14ac:dyDescent="0.2">
      <c r="A565" s="405"/>
      <c r="B565" s="405"/>
      <c r="C565" s="405"/>
      <c r="D565" s="405"/>
      <c r="E565" s="405" t="s">
        <v>520</v>
      </c>
      <c r="F565" s="406">
        <v>0</v>
      </c>
      <c r="G565" s="405" t="s">
        <v>521</v>
      </c>
      <c r="H565" s="406">
        <v>0</v>
      </c>
      <c r="I565" s="405" t="s">
        <v>522</v>
      </c>
      <c r="J565" s="406">
        <v>0</v>
      </c>
    </row>
    <row r="566" spans="1:10" s="376" customFormat="1" ht="30" x14ac:dyDescent="0.2">
      <c r="A566" s="405"/>
      <c r="B566" s="405"/>
      <c r="C566" s="405"/>
      <c r="D566" s="405"/>
      <c r="E566" s="405" t="s">
        <v>523</v>
      </c>
      <c r="F566" s="406">
        <v>0.57999999999999996</v>
      </c>
      <c r="G566" s="405"/>
      <c r="H566" s="407" t="s">
        <v>524</v>
      </c>
      <c r="I566" s="407"/>
      <c r="J566" s="406">
        <v>2.31</v>
      </c>
    </row>
    <row r="567" spans="1:10" s="376" customFormat="1" ht="16.5" thickBot="1" x14ac:dyDescent="0.25">
      <c r="A567" s="383"/>
      <c r="B567" s="383"/>
      <c r="C567" s="383"/>
      <c r="D567" s="383"/>
      <c r="E567" s="383"/>
      <c r="F567" s="383"/>
      <c r="G567" s="383" t="s">
        <v>525</v>
      </c>
      <c r="H567" s="408">
        <v>12000</v>
      </c>
      <c r="I567" s="383" t="s">
        <v>526</v>
      </c>
      <c r="J567" s="409">
        <v>27720</v>
      </c>
    </row>
    <row r="568" spans="1:10" s="376" customFormat="1" ht="15.75" thickTop="1" x14ac:dyDescent="0.2">
      <c r="A568" s="410"/>
      <c r="B568" s="410"/>
      <c r="C568" s="410"/>
      <c r="D568" s="410"/>
      <c r="E568" s="410"/>
      <c r="F568" s="410"/>
      <c r="G568" s="410"/>
      <c r="H568" s="410"/>
      <c r="I568" s="410"/>
      <c r="J568" s="410"/>
    </row>
    <row r="569" spans="1:10" s="376" customFormat="1" ht="15.75" x14ac:dyDescent="0.2">
      <c r="A569" s="393"/>
      <c r="B569" s="394" t="s">
        <v>21</v>
      </c>
      <c r="C569" s="393" t="s">
        <v>22</v>
      </c>
      <c r="D569" s="393" t="s">
        <v>23</v>
      </c>
      <c r="E569" s="395" t="s">
        <v>515</v>
      </c>
      <c r="F569" s="395"/>
      <c r="G569" s="396" t="s">
        <v>287</v>
      </c>
      <c r="H569" s="394" t="s">
        <v>288</v>
      </c>
      <c r="I569" s="394" t="s">
        <v>289</v>
      </c>
      <c r="J569" s="394" t="s">
        <v>0</v>
      </c>
    </row>
    <row r="570" spans="1:10" s="376" customFormat="1" ht="15" x14ac:dyDescent="0.2">
      <c r="A570" s="378" t="s">
        <v>529</v>
      </c>
      <c r="B570" s="377" t="s">
        <v>251</v>
      </c>
      <c r="C570" s="378" t="s">
        <v>36</v>
      </c>
      <c r="D570" s="378" t="s">
        <v>252</v>
      </c>
      <c r="E570" s="417" t="s">
        <v>185</v>
      </c>
      <c r="F570" s="417"/>
      <c r="G570" s="379" t="s">
        <v>35</v>
      </c>
      <c r="H570" s="418">
        <v>1</v>
      </c>
      <c r="I570" s="385">
        <v>12.51</v>
      </c>
      <c r="J570" s="385">
        <v>12.51</v>
      </c>
    </row>
    <row r="571" spans="1:10" s="376" customFormat="1" ht="15" x14ac:dyDescent="0.2">
      <c r="A571" s="405"/>
      <c r="B571" s="405"/>
      <c r="C571" s="405"/>
      <c r="D571" s="405"/>
      <c r="E571" s="405" t="s">
        <v>520</v>
      </c>
      <c r="F571" s="406">
        <v>0</v>
      </c>
      <c r="G571" s="405" t="s">
        <v>521</v>
      </c>
      <c r="H571" s="406">
        <v>0</v>
      </c>
      <c r="I571" s="405" t="s">
        <v>522</v>
      </c>
      <c r="J571" s="406">
        <v>0</v>
      </c>
    </row>
    <row r="572" spans="1:10" s="376" customFormat="1" ht="30" x14ac:dyDescent="0.2">
      <c r="A572" s="405"/>
      <c r="B572" s="405"/>
      <c r="C572" s="405"/>
      <c r="D572" s="405"/>
      <c r="E572" s="405" t="s">
        <v>523</v>
      </c>
      <c r="F572" s="406">
        <v>4.24</v>
      </c>
      <c r="G572" s="405"/>
      <c r="H572" s="407" t="s">
        <v>524</v>
      </c>
      <c r="I572" s="407"/>
      <c r="J572" s="406">
        <v>16.75</v>
      </c>
    </row>
    <row r="573" spans="1:10" s="376" customFormat="1" ht="16.5" thickBot="1" x14ac:dyDescent="0.25">
      <c r="A573" s="383"/>
      <c r="B573" s="383"/>
      <c r="C573" s="383"/>
      <c r="D573" s="383"/>
      <c r="E573" s="383"/>
      <c r="F573" s="383"/>
      <c r="G573" s="383" t="s">
        <v>525</v>
      </c>
      <c r="H573" s="408">
        <v>6</v>
      </c>
      <c r="I573" s="383" t="s">
        <v>526</v>
      </c>
      <c r="J573" s="409">
        <v>100.5</v>
      </c>
    </row>
    <row r="574" spans="1:10" s="376" customFormat="1" ht="15.75" thickTop="1" x14ac:dyDescent="0.2">
      <c r="A574" s="410"/>
      <c r="B574" s="410"/>
      <c r="C574" s="410"/>
      <c r="D574" s="410"/>
      <c r="E574" s="410"/>
      <c r="F574" s="410"/>
      <c r="G574" s="410"/>
      <c r="H574" s="410"/>
      <c r="I574" s="410"/>
      <c r="J574" s="410"/>
    </row>
    <row r="575" spans="1:10" s="376" customFormat="1" ht="15.75" x14ac:dyDescent="0.2">
      <c r="A575" s="393"/>
      <c r="B575" s="394" t="s">
        <v>21</v>
      </c>
      <c r="C575" s="393" t="s">
        <v>22</v>
      </c>
      <c r="D575" s="393" t="s">
        <v>23</v>
      </c>
      <c r="E575" s="395" t="s">
        <v>515</v>
      </c>
      <c r="F575" s="395"/>
      <c r="G575" s="396" t="s">
        <v>287</v>
      </c>
      <c r="H575" s="394" t="s">
        <v>288</v>
      </c>
      <c r="I575" s="394" t="s">
        <v>289</v>
      </c>
      <c r="J575" s="394" t="s">
        <v>0</v>
      </c>
    </row>
    <row r="576" spans="1:10" s="376" customFormat="1" ht="30" x14ac:dyDescent="0.2">
      <c r="A576" s="378" t="s">
        <v>529</v>
      </c>
      <c r="B576" s="377" t="s">
        <v>245</v>
      </c>
      <c r="C576" s="378" t="s">
        <v>186</v>
      </c>
      <c r="D576" s="378" t="s">
        <v>158</v>
      </c>
      <c r="E576" s="417" t="s">
        <v>185</v>
      </c>
      <c r="F576" s="417"/>
      <c r="G576" s="379" t="s">
        <v>33</v>
      </c>
      <c r="H576" s="418">
        <v>1</v>
      </c>
      <c r="I576" s="385">
        <v>117.96</v>
      </c>
      <c r="J576" s="385">
        <v>117.96</v>
      </c>
    </row>
    <row r="577" spans="1:10" s="376" customFormat="1" ht="15" x14ac:dyDescent="0.2">
      <c r="A577" s="405"/>
      <c r="B577" s="405"/>
      <c r="C577" s="405"/>
      <c r="D577" s="405"/>
      <c r="E577" s="405" t="s">
        <v>520</v>
      </c>
      <c r="F577" s="406">
        <v>0</v>
      </c>
      <c r="G577" s="405" t="s">
        <v>521</v>
      </c>
      <c r="H577" s="406">
        <v>0</v>
      </c>
      <c r="I577" s="405" t="s">
        <v>522</v>
      </c>
      <c r="J577" s="406">
        <v>0</v>
      </c>
    </row>
    <row r="578" spans="1:10" s="376" customFormat="1" ht="30" x14ac:dyDescent="0.2">
      <c r="A578" s="405"/>
      <c r="B578" s="405"/>
      <c r="C578" s="405"/>
      <c r="D578" s="405"/>
      <c r="E578" s="405" t="s">
        <v>523</v>
      </c>
      <c r="F578" s="406">
        <v>40</v>
      </c>
      <c r="G578" s="405"/>
      <c r="H578" s="407" t="s">
        <v>524</v>
      </c>
      <c r="I578" s="407"/>
      <c r="J578" s="406">
        <v>157.96</v>
      </c>
    </row>
    <row r="579" spans="1:10" s="376" customFormat="1" ht="16.5" thickBot="1" x14ac:dyDescent="0.25">
      <c r="A579" s="383"/>
      <c r="B579" s="383"/>
      <c r="C579" s="383"/>
      <c r="D579" s="383"/>
      <c r="E579" s="383"/>
      <c r="F579" s="383"/>
      <c r="G579" s="383" t="s">
        <v>525</v>
      </c>
      <c r="H579" s="408">
        <v>6</v>
      </c>
      <c r="I579" s="383" t="s">
        <v>526</v>
      </c>
      <c r="J579" s="409">
        <v>947.76</v>
      </c>
    </row>
    <row r="580" spans="1:10" s="376" customFormat="1" ht="15.75" thickTop="1" x14ac:dyDescent="0.2">
      <c r="A580" s="410"/>
      <c r="B580" s="410"/>
      <c r="C580" s="410"/>
      <c r="D580" s="410"/>
      <c r="E580" s="410"/>
      <c r="F580" s="410"/>
      <c r="G580" s="410"/>
      <c r="H580" s="410"/>
      <c r="I580" s="410"/>
      <c r="J580" s="410"/>
    </row>
    <row r="581" spans="1:10" s="376" customFormat="1" ht="15.75" x14ac:dyDescent="0.2">
      <c r="A581" s="393"/>
      <c r="B581" s="394" t="s">
        <v>21</v>
      </c>
      <c r="C581" s="393" t="s">
        <v>22</v>
      </c>
      <c r="D581" s="393" t="s">
        <v>23</v>
      </c>
      <c r="E581" s="395" t="s">
        <v>515</v>
      </c>
      <c r="F581" s="395"/>
      <c r="G581" s="396" t="s">
        <v>287</v>
      </c>
      <c r="H581" s="394" t="s">
        <v>288</v>
      </c>
      <c r="I581" s="394" t="s">
        <v>289</v>
      </c>
      <c r="J581" s="394" t="s">
        <v>0</v>
      </c>
    </row>
    <row r="582" spans="1:10" s="376" customFormat="1" ht="45" x14ac:dyDescent="0.2">
      <c r="A582" s="378" t="s">
        <v>529</v>
      </c>
      <c r="B582" s="377" t="s">
        <v>247</v>
      </c>
      <c r="C582" s="378" t="s">
        <v>36</v>
      </c>
      <c r="D582" s="378" t="s">
        <v>248</v>
      </c>
      <c r="E582" s="417" t="s">
        <v>185</v>
      </c>
      <c r="F582" s="417"/>
      <c r="G582" s="379" t="s">
        <v>1</v>
      </c>
      <c r="H582" s="418">
        <v>1</v>
      </c>
      <c r="I582" s="385">
        <v>2.93</v>
      </c>
      <c r="J582" s="385">
        <v>2.93</v>
      </c>
    </row>
    <row r="583" spans="1:10" s="376" customFormat="1" ht="15" x14ac:dyDescent="0.2">
      <c r="A583" s="405"/>
      <c r="B583" s="405"/>
      <c r="C583" s="405"/>
      <c r="D583" s="405"/>
      <c r="E583" s="405" t="s">
        <v>520</v>
      </c>
      <c r="F583" s="406">
        <v>0</v>
      </c>
      <c r="G583" s="405" t="s">
        <v>521</v>
      </c>
      <c r="H583" s="406">
        <v>0</v>
      </c>
      <c r="I583" s="405" t="s">
        <v>522</v>
      </c>
      <c r="J583" s="406">
        <v>0</v>
      </c>
    </row>
    <row r="584" spans="1:10" s="376" customFormat="1" ht="30" x14ac:dyDescent="0.2">
      <c r="A584" s="405"/>
      <c r="B584" s="405"/>
      <c r="C584" s="405"/>
      <c r="D584" s="405"/>
      <c r="E584" s="405" t="s">
        <v>523</v>
      </c>
      <c r="F584" s="406">
        <v>0.99</v>
      </c>
      <c r="G584" s="405"/>
      <c r="H584" s="407" t="s">
        <v>524</v>
      </c>
      <c r="I584" s="407"/>
      <c r="J584" s="406">
        <v>3.92</v>
      </c>
    </row>
    <row r="585" spans="1:10" s="376" customFormat="1" ht="16.5" thickBot="1" x14ac:dyDescent="0.25">
      <c r="A585" s="383"/>
      <c r="B585" s="383"/>
      <c r="C585" s="383"/>
      <c r="D585" s="383"/>
      <c r="E585" s="383"/>
      <c r="F585" s="383"/>
      <c r="G585" s="383" t="s">
        <v>525</v>
      </c>
      <c r="H585" s="408">
        <v>60</v>
      </c>
      <c r="I585" s="383" t="s">
        <v>526</v>
      </c>
      <c r="J585" s="409">
        <v>235.2</v>
      </c>
    </row>
    <row r="586" spans="1:10" s="376" customFormat="1" ht="15.75" thickTop="1" x14ac:dyDescent="0.2">
      <c r="A586" s="410"/>
      <c r="B586" s="410"/>
      <c r="C586" s="410"/>
      <c r="D586" s="410"/>
      <c r="E586" s="410"/>
      <c r="F586" s="410"/>
      <c r="G586" s="410"/>
      <c r="H586" s="410"/>
      <c r="I586" s="410"/>
      <c r="J586" s="410"/>
    </row>
    <row r="587" spans="1:10" s="376" customFormat="1" ht="15.75" x14ac:dyDescent="0.2">
      <c r="A587" s="393"/>
      <c r="B587" s="394" t="s">
        <v>21</v>
      </c>
      <c r="C587" s="393" t="s">
        <v>22</v>
      </c>
      <c r="D587" s="393" t="s">
        <v>23</v>
      </c>
      <c r="E587" s="395" t="s">
        <v>515</v>
      </c>
      <c r="F587" s="395"/>
      <c r="G587" s="396" t="s">
        <v>287</v>
      </c>
      <c r="H587" s="394" t="s">
        <v>288</v>
      </c>
      <c r="I587" s="394" t="s">
        <v>289</v>
      </c>
      <c r="J587" s="394" t="s">
        <v>0</v>
      </c>
    </row>
    <row r="588" spans="1:10" s="376" customFormat="1" ht="30" x14ac:dyDescent="0.2">
      <c r="A588" s="378" t="s">
        <v>529</v>
      </c>
      <c r="B588" s="377" t="s">
        <v>584</v>
      </c>
      <c r="C588" s="378" t="s">
        <v>36</v>
      </c>
      <c r="D588" s="378" t="s">
        <v>585</v>
      </c>
      <c r="E588" s="417" t="s">
        <v>185</v>
      </c>
      <c r="F588" s="417"/>
      <c r="G588" s="379" t="s">
        <v>37</v>
      </c>
      <c r="H588" s="418">
        <v>1</v>
      </c>
      <c r="I588" s="385">
        <v>50.26</v>
      </c>
      <c r="J588" s="385">
        <v>50.26</v>
      </c>
    </row>
    <row r="589" spans="1:10" s="346" customFormat="1" ht="15" x14ac:dyDescent="0.2">
      <c r="A589" s="419"/>
      <c r="B589" s="419"/>
      <c r="C589" s="419"/>
      <c r="D589" s="419"/>
      <c r="E589" s="419" t="s">
        <v>520</v>
      </c>
      <c r="F589" s="420">
        <v>0</v>
      </c>
      <c r="G589" s="419" t="s">
        <v>521</v>
      </c>
      <c r="H589" s="420">
        <v>0</v>
      </c>
      <c r="I589" s="419" t="s">
        <v>522</v>
      </c>
      <c r="J589" s="420">
        <v>0</v>
      </c>
    </row>
    <row r="590" spans="1:10" s="346" customFormat="1" ht="30" x14ac:dyDescent="0.2">
      <c r="A590" s="419"/>
      <c r="B590" s="419"/>
      <c r="C590" s="419"/>
      <c r="D590" s="419"/>
      <c r="E590" s="419" t="s">
        <v>523</v>
      </c>
      <c r="F590" s="420">
        <v>17.04</v>
      </c>
      <c r="G590" s="419"/>
      <c r="H590" s="421" t="s">
        <v>524</v>
      </c>
      <c r="I590" s="421"/>
      <c r="J590" s="420">
        <v>67.3</v>
      </c>
    </row>
    <row r="591" spans="1:10" s="346" customFormat="1" ht="15.75" x14ac:dyDescent="0.2">
      <c r="A591" s="358"/>
      <c r="B591" s="358"/>
      <c r="C591" s="358"/>
      <c r="D591" s="358"/>
      <c r="E591" s="358"/>
      <c r="F591" s="358"/>
      <c r="G591" s="358" t="s">
        <v>525</v>
      </c>
      <c r="H591" s="422">
        <v>1200</v>
      </c>
      <c r="I591" s="358" t="s">
        <v>526</v>
      </c>
      <c r="J591" s="423">
        <v>80760</v>
      </c>
    </row>
    <row r="592" spans="1:10" s="171" customFormat="1" ht="15.75" x14ac:dyDescent="0.2">
      <c r="A592" s="278"/>
      <c r="B592" s="279"/>
      <c r="C592" s="279"/>
      <c r="D592" s="279"/>
      <c r="E592" s="279"/>
      <c r="F592" s="279"/>
      <c r="G592" s="279"/>
    </row>
    <row r="593" spans="1:10" s="93" customFormat="1" x14ac:dyDescent="0.2">
      <c r="A593" s="94"/>
      <c r="B593" s="94"/>
      <c r="C593" s="94"/>
      <c r="D593" s="95"/>
      <c r="E593" s="96"/>
      <c r="F593" s="7"/>
      <c r="G593" s="97"/>
      <c r="H593" s="97"/>
      <c r="I593" s="102"/>
      <c r="J593" s="102"/>
    </row>
    <row r="594" spans="1:10" s="93" customFormat="1" x14ac:dyDescent="0.2">
      <c r="A594" s="111"/>
      <c r="B594" s="98"/>
      <c r="C594" s="98"/>
      <c r="D594" s="98"/>
      <c r="E594" s="100"/>
      <c r="F594" s="101"/>
      <c r="G594" s="102"/>
      <c r="H594" s="102"/>
      <c r="I594" s="102"/>
      <c r="J594" s="102"/>
    </row>
    <row r="595" spans="1:10" s="4" customFormat="1" ht="18" x14ac:dyDescent="0.2">
      <c r="A595" s="112"/>
      <c r="D595" s="87"/>
      <c r="E595" s="303"/>
      <c r="F595" s="303"/>
    </row>
    <row r="596" spans="1:10" s="93" customFormat="1" x14ac:dyDescent="0.2">
      <c r="A596" s="94"/>
      <c r="B596" s="94"/>
      <c r="C596" s="94"/>
      <c r="D596" s="95"/>
      <c r="E596" s="96"/>
      <c r="F596" s="7"/>
      <c r="G596" s="97"/>
      <c r="H596" s="97"/>
      <c r="I596" s="97"/>
      <c r="J596" s="97"/>
    </row>
    <row r="597" spans="1:10" s="93" customFormat="1" x14ac:dyDescent="0.2">
      <c r="A597" s="111"/>
      <c r="B597" s="98"/>
      <c r="C597" s="98"/>
      <c r="D597" s="98"/>
      <c r="E597" s="100"/>
      <c r="F597" s="101"/>
      <c r="G597" s="102"/>
      <c r="H597" s="102"/>
      <c r="I597" s="102"/>
      <c r="J597" s="102"/>
    </row>
    <row r="598" spans="1:10" s="4" customFormat="1" ht="15.75" x14ac:dyDescent="0.2">
      <c r="A598" s="112"/>
      <c r="C598" s="254" t="s">
        <v>5</v>
      </c>
      <c r="D598" s="254"/>
      <c r="E598" s="388"/>
      <c r="F598" s="218" t="str">
        <f>DADOS!C8</f>
        <v>Eng.ª Civil Flávia Cristina Barbosa</v>
      </c>
      <c r="G598" s="218"/>
    </row>
    <row r="599" spans="1:10" s="4" customFormat="1" ht="15.75" x14ac:dyDescent="0.2">
      <c r="A599" s="112"/>
      <c r="E599" s="10"/>
      <c r="F599" s="217" t="str">
        <f>"CREA: "&amp;DADOS!C9</f>
        <v>CREA: MG- 187.842/D</v>
      </c>
      <c r="G599" s="217"/>
    </row>
    <row r="600" spans="1:10" s="4" customFormat="1" ht="15" x14ac:dyDescent="0.2">
      <c r="A600" s="112"/>
    </row>
    <row r="601" spans="1:10" s="4" customFormat="1" ht="18.75" x14ac:dyDescent="0.2">
      <c r="A601" s="112"/>
      <c r="D601" s="88"/>
      <c r="E601" s="89"/>
      <c r="F601" s="3"/>
    </row>
  </sheetData>
  <mergeCells count="404">
    <mergeCell ref="A592:G592"/>
    <mergeCell ref="E595:F595"/>
    <mergeCell ref="C598:D598"/>
    <mergeCell ref="E582:F582"/>
    <mergeCell ref="H584:I584"/>
    <mergeCell ref="E587:F587"/>
    <mergeCell ref="E588:F588"/>
    <mergeCell ref="H590:I590"/>
    <mergeCell ref="E570:F570"/>
    <mergeCell ref="H572:I572"/>
    <mergeCell ref="E575:F575"/>
    <mergeCell ref="E576:F576"/>
    <mergeCell ref="H578:I578"/>
    <mergeCell ref="E581:F581"/>
    <mergeCell ref="E558:F558"/>
    <mergeCell ref="H560:I560"/>
    <mergeCell ref="E563:F563"/>
    <mergeCell ref="E564:F564"/>
    <mergeCell ref="H566:I566"/>
    <mergeCell ref="E569:F569"/>
    <mergeCell ref="E546:F546"/>
    <mergeCell ref="H548:I548"/>
    <mergeCell ref="E551:F551"/>
    <mergeCell ref="E552:F552"/>
    <mergeCell ref="H554:I554"/>
    <mergeCell ref="E557:F557"/>
    <mergeCell ref="E534:F534"/>
    <mergeCell ref="H536:I536"/>
    <mergeCell ref="E539:F539"/>
    <mergeCell ref="E540:F540"/>
    <mergeCell ref="H542:I542"/>
    <mergeCell ref="E545:F545"/>
    <mergeCell ref="E525:F525"/>
    <mergeCell ref="E526:F526"/>
    <mergeCell ref="E527:F527"/>
    <mergeCell ref="H529:I529"/>
    <mergeCell ref="F532:G532"/>
    <mergeCell ref="E533:F533"/>
    <mergeCell ref="E516:F516"/>
    <mergeCell ref="E517:F517"/>
    <mergeCell ref="E518:F518"/>
    <mergeCell ref="E519:F519"/>
    <mergeCell ref="H521:I521"/>
    <mergeCell ref="E524:F524"/>
    <mergeCell ref="E507:F507"/>
    <mergeCell ref="E508:F508"/>
    <mergeCell ref="E509:F509"/>
    <mergeCell ref="H511:I511"/>
    <mergeCell ref="F514:G514"/>
    <mergeCell ref="E515:F515"/>
    <mergeCell ref="E498:F498"/>
    <mergeCell ref="E499:F499"/>
    <mergeCell ref="E500:F500"/>
    <mergeCell ref="E501:F501"/>
    <mergeCell ref="E502:F502"/>
    <mergeCell ref="H504:I504"/>
    <mergeCell ref="E489:F489"/>
    <mergeCell ref="E490:F490"/>
    <mergeCell ref="E491:F491"/>
    <mergeCell ref="E492:F492"/>
    <mergeCell ref="E493:F493"/>
    <mergeCell ref="H495:I495"/>
    <mergeCell ref="E480:F480"/>
    <mergeCell ref="E481:F481"/>
    <mergeCell ref="H483:I483"/>
    <mergeCell ref="F486:G486"/>
    <mergeCell ref="E487:F487"/>
    <mergeCell ref="E488:F488"/>
    <mergeCell ref="E474:F474"/>
    <mergeCell ref="E475:F475"/>
    <mergeCell ref="E476:F476"/>
    <mergeCell ref="E477:F477"/>
    <mergeCell ref="E478:F478"/>
    <mergeCell ref="E479:F479"/>
    <mergeCell ref="E465:F465"/>
    <mergeCell ref="E466:F466"/>
    <mergeCell ref="E467:F467"/>
    <mergeCell ref="H469:I469"/>
    <mergeCell ref="E472:F472"/>
    <mergeCell ref="E473:F473"/>
    <mergeCell ref="E459:F459"/>
    <mergeCell ref="E460:F460"/>
    <mergeCell ref="E461:F461"/>
    <mergeCell ref="E462:F462"/>
    <mergeCell ref="E463:F463"/>
    <mergeCell ref="E464:F464"/>
    <mergeCell ref="E450:F450"/>
    <mergeCell ref="E451:F451"/>
    <mergeCell ref="E452:F452"/>
    <mergeCell ref="E453:F453"/>
    <mergeCell ref="H455:I455"/>
    <mergeCell ref="E458:F458"/>
    <mergeCell ref="E444:F444"/>
    <mergeCell ref="E445:F445"/>
    <mergeCell ref="E446:F446"/>
    <mergeCell ref="E447:F447"/>
    <mergeCell ref="E448:F448"/>
    <mergeCell ref="E449:F449"/>
    <mergeCell ref="E435:F435"/>
    <mergeCell ref="E436:F436"/>
    <mergeCell ref="E437:F437"/>
    <mergeCell ref="E438:F438"/>
    <mergeCell ref="E439:F439"/>
    <mergeCell ref="H441:I441"/>
    <mergeCell ref="E426:F426"/>
    <mergeCell ref="H428:I428"/>
    <mergeCell ref="E431:F431"/>
    <mergeCell ref="E432:F432"/>
    <mergeCell ref="E433:F433"/>
    <mergeCell ref="E434:F434"/>
    <mergeCell ref="E420:F420"/>
    <mergeCell ref="E421:F421"/>
    <mergeCell ref="E422:F422"/>
    <mergeCell ref="E423:F423"/>
    <mergeCell ref="E424:F424"/>
    <mergeCell ref="E425:F425"/>
    <mergeCell ref="E411:F411"/>
    <mergeCell ref="E412:F412"/>
    <mergeCell ref="H414:I414"/>
    <mergeCell ref="E417:F417"/>
    <mergeCell ref="E418:F418"/>
    <mergeCell ref="E419:F419"/>
    <mergeCell ref="E405:F405"/>
    <mergeCell ref="E406:F406"/>
    <mergeCell ref="E407:F407"/>
    <mergeCell ref="E408:F408"/>
    <mergeCell ref="E409:F409"/>
    <mergeCell ref="E410:F410"/>
    <mergeCell ref="E396:F396"/>
    <mergeCell ref="H398:I398"/>
    <mergeCell ref="F401:G401"/>
    <mergeCell ref="F402:G402"/>
    <mergeCell ref="E403:F403"/>
    <mergeCell ref="E404:F404"/>
    <mergeCell ref="E387:F387"/>
    <mergeCell ref="E388:F388"/>
    <mergeCell ref="E389:F389"/>
    <mergeCell ref="H391:I391"/>
    <mergeCell ref="E394:F394"/>
    <mergeCell ref="E395:F395"/>
    <mergeCell ref="E378:F378"/>
    <mergeCell ref="E379:F379"/>
    <mergeCell ref="E380:F380"/>
    <mergeCell ref="E381:F381"/>
    <mergeCell ref="H383:I383"/>
    <mergeCell ref="F386:G386"/>
    <mergeCell ref="E369:F369"/>
    <mergeCell ref="E370:F370"/>
    <mergeCell ref="E371:F371"/>
    <mergeCell ref="E372:F372"/>
    <mergeCell ref="H374:I374"/>
    <mergeCell ref="E377:F377"/>
    <mergeCell ref="E360:F360"/>
    <mergeCell ref="E361:F361"/>
    <mergeCell ref="H363:I363"/>
    <mergeCell ref="E366:F366"/>
    <mergeCell ref="E367:F367"/>
    <mergeCell ref="E368:F368"/>
    <mergeCell ref="E351:F351"/>
    <mergeCell ref="E352:F352"/>
    <mergeCell ref="H354:I354"/>
    <mergeCell ref="E357:F357"/>
    <mergeCell ref="E358:F358"/>
    <mergeCell ref="E359:F359"/>
    <mergeCell ref="F345:G345"/>
    <mergeCell ref="E346:F346"/>
    <mergeCell ref="E347:F347"/>
    <mergeCell ref="E348:F348"/>
    <mergeCell ref="E349:F349"/>
    <mergeCell ref="E350:F350"/>
    <mergeCell ref="E336:F336"/>
    <mergeCell ref="E337:F337"/>
    <mergeCell ref="E338:F338"/>
    <mergeCell ref="E339:F339"/>
    <mergeCell ref="E340:F340"/>
    <mergeCell ref="H342:I342"/>
    <mergeCell ref="H328:I328"/>
    <mergeCell ref="E331:F331"/>
    <mergeCell ref="E332:F332"/>
    <mergeCell ref="E333:F333"/>
    <mergeCell ref="E334:F334"/>
    <mergeCell ref="E335:F335"/>
    <mergeCell ref="E321:F321"/>
    <mergeCell ref="E322:F322"/>
    <mergeCell ref="E323:F323"/>
    <mergeCell ref="E324:F324"/>
    <mergeCell ref="E325:F325"/>
    <mergeCell ref="E326:F326"/>
    <mergeCell ref="E312:F312"/>
    <mergeCell ref="H314:I314"/>
    <mergeCell ref="E317:F317"/>
    <mergeCell ref="E318:F318"/>
    <mergeCell ref="E319:F319"/>
    <mergeCell ref="E320:F320"/>
    <mergeCell ref="E306:F306"/>
    <mergeCell ref="E307:F307"/>
    <mergeCell ref="E308:F308"/>
    <mergeCell ref="E309:F309"/>
    <mergeCell ref="E310:F310"/>
    <mergeCell ref="E311:F311"/>
    <mergeCell ref="H298:I298"/>
    <mergeCell ref="F301:G301"/>
    <mergeCell ref="F302:G302"/>
    <mergeCell ref="E303:F303"/>
    <mergeCell ref="E304:F304"/>
    <mergeCell ref="E305:F305"/>
    <mergeCell ref="H286:I286"/>
    <mergeCell ref="E289:F289"/>
    <mergeCell ref="E290:F290"/>
    <mergeCell ref="H292:I292"/>
    <mergeCell ref="E295:F295"/>
    <mergeCell ref="E296:F296"/>
    <mergeCell ref="E276:F276"/>
    <mergeCell ref="E277:F277"/>
    <mergeCell ref="H279:I279"/>
    <mergeCell ref="F282:G282"/>
    <mergeCell ref="E283:F283"/>
    <mergeCell ref="E284:F284"/>
    <mergeCell ref="E264:F264"/>
    <mergeCell ref="H266:I266"/>
    <mergeCell ref="F269:G269"/>
    <mergeCell ref="E270:F270"/>
    <mergeCell ref="E271:F271"/>
    <mergeCell ref="H273:I273"/>
    <mergeCell ref="H253:I253"/>
    <mergeCell ref="F256:G256"/>
    <mergeCell ref="E257:F257"/>
    <mergeCell ref="E258:F258"/>
    <mergeCell ref="H260:I260"/>
    <mergeCell ref="E263:F263"/>
    <mergeCell ref="F243:G243"/>
    <mergeCell ref="E244:F244"/>
    <mergeCell ref="E245:F245"/>
    <mergeCell ref="H247:I247"/>
    <mergeCell ref="E250:F250"/>
    <mergeCell ref="E251:F251"/>
    <mergeCell ref="E231:F231"/>
    <mergeCell ref="H233:I233"/>
    <mergeCell ref="E236:F236"/>
    <mergeCell ref="E237:F237"/>
    <mergeCell ref="H239:I239"/>
    <mergeCell ref="F242:G242"/>
    <mergeCell ref="H220:I220"/>
    <mergeCell ref="E223:F223"/>
    <mergeCell ref="E224:F224"/>
    <mergeCell ref="H226:I226"/>
    <mergeCell ref="F229:G229"/>
    <mergeCell ref="E230:F230"/>
    <mergeCell ref="E210:F210"/>
    <mergeCell ref="H212:I212"/>
    <mergeCell ref="F215:G215"/>
    <mergeCell ref="F216:G216"/>
    <mergeCell ref="E217:F217"/>
    <mergeCell ref="E218:F218"/>
    <mergeCell ref="H199:I199"/>
    <mergeCell ref="F202:G202"/>
    <mergeCell ref="E203:F203"/>
    <mergeCell ref="E204:F204"/>
    <mergeCell ref="H206:I206"/>
    <mergeCell ref="E209:F209"/>
    <mergeCell ref="H187:I187"/>
    <mergeCell ref="E190:F190"/>
    <mergeCell ref="E191:F191"/>
    <mergeCell ref="H193:I193"/>
    <mergeCell ref="E196:F196"/>
    <mergeCell ref="E197:F197"/>
    <mergeCell ref="F177:G177"/>
    <mergeCell ref="E178:F178"/>
    <mergeCell ref="E179:F179"/>
    <mergeCell ref="H181:I181"/>
    <mergeCell ref="E184:F184"/>
    <mergeCell ref="E185:F185"/>
    <mergeCell ref="E168:F168"/>
    <mergeCell ref="E169:F169"/>
    <mergeCell ref="E170:F170"/>
    <mergeCell ref="E171:F171"/>
    <mergeCell ref="H173:I173"/>
    <mergeCell ref="F176:G176"/>
    <mergeCell ref="E159:F159"/>
    <mergeCell ref="E160:F160"/>
    <mergeCell ref="E161:F161"/>
    <mergeCell ref="E162:F162"/>
    <mergeCell ref="H164:I164"/>
    <mergeCell ref="E167:F167"/>
    <mergeCell ref="E150:F150"/>
    <mergeCell ref="H152:I152"/>
    <mergeCell ref="F155:G155"/>
    <mergeCell ref="E156:F156"/>
    <mergeCell ref="E157:F157"/>
    <mergeCell ref="E158:F158"/>
    <mergeCell ref="E144:F144"/>
    <mergeCell ref="E145:F145"/>
    <mergeCell ref="E146:F146"/>
    <mergeCell ref="E147:F147"/>
    <mergeCell ref="E148:F148"/>
    <mergeCell ref="E149:F149"/>
    <mergeCell ref="E135:F135"/>
    <mergeCell ref="E136:F136"/>
    <mergeCell ref="H138:I138"/>
    <mergeCell ref="E141:F141"/>
    <mergeCell ref="E142:F142"/>
    <mergeCell ref="E143:F143"/>
    <mergeCell ref="E129:F129"/>
    <mergeCell ref="E130:F130"/>
    <mergeCell ref="E131:F131"/>
    <mergeCell ref="E132:F132"/>
    <mergeCell ref="E133:F133"/>
    <mergeCell ref="E134:F134"/>
    <mergeCell ref="E120:F120"/>
    <mergeCell ref="E121:F121"/>
    <mergeCell ref="E122:F122"/>
    <mergeCell ref="E123:F123"/>
    <mergeCell ref="H125:I125"/>
    <mergeCell ref="E128:F128"/>
    <mergeCell ref="F114:G114"/>
    <mergeCell ref="E115:F115"/>
    <mergeCell ref="E116:F116"/>
    <mergeCell ref="E117:F117"/>
    <mergeCell ref="E118:F118"/>
    <mergeCell ref="E119:F119"/>
    <mergeCell ref="E102:F102"/>
    <mergeCell ref="H104:I104"/>
    <mergeCell ref="E107:F107"/>
    <mergeCell ref="E108:F108"/>
    <mergeCell ref="H110:I110"/>
    <mergeCell ref="F113:G113"/>
    <mergeCell ref="E96:F96"/>
    <mergeCell ref="E97:F97"/>
    <mergeCell ref="E98:F98"/>
    <mergeCell ref="E99:F99"/>
    <mergeCell ref="E100:F100"/>
    <mergeCell ref="E101:F101"/>
    <mergeCell ref="E87:F87"/>
    <mergeCell ref="E88:F88"/>
    <mergeCell ref="H90:I90"/>
    <mergeCell ref="E93:F93"/>
    <mergeCell ref="E94:F94"/>
    <mergeCell ref="E95:F95"/>
    <mergeCell ref="E81:F81"/>
    <mergeCell ref="E82:F82"/>
    <mergeCell ref="E83:F83"/>
    <mergeCell ref="E84:F84"/>
    <mergeCell ref="E85:F85"/>
    <mergeCell ref="E86:F86"/>
    <mergeCell ref="E72:F72"/>
    <mergeCell ref="E73:F73"/>
    <mergeCell ref="E74:F74"/>
    <mergeCell ref="H76:I76"/>
    <mergeCell ref="E79:F79"/>
    <mergeCell ref="E80:F80"/>
    <mergeCell ref="E66:F66"/>
    <mergeCell ref="E67:F67"/>
    <mergeCell ref="E68:F68"/>
    <mergeCell ref="E69:F69"/>
    <mergeCell ref="E70:F70"/>
    <mergeCell ref="E71:F71"/>
    <mergeCell ref="E57:F57"/>
    <mergeCell ref="E58:F58"/>
    <mergeCell ref="E59:F59"/>
    <mergeCell ref="E60:F60"/>
    <mergeCell ref="H62:I62"/>
    <mergeCell ref="E65:F65"/>
    <mergeCell ref="E48:F48"/>
    <mergeCell ref="H50:I50"/>
    <mergeCell ref="E53:F53"/>
    <mergeCell ref="E54:F54"/>
    <mergeCell ref="E55:F55"/>
    <mergeCell ref="E56:F56"/>
    <mergeCell ref="E42:F42"/>
    <mergeCell ref="E43:F43"/>
    <mergeCell ref="E44:F44"/>
    <mergeCell ref="E45:F45"/>
    <mergeCell ref="E46:F46"/>
    <mergeCell ref="E47:F47"/>
    <mergeCell ref="E33:F33"/>
    <mergeCell ref="E34:F34"/>
    <mergeCell ref="E35:F35"/>
    <mergeCell ref="E36:F36"/>
    <mergeCell ref="H38:I38"/>
    <mergeCell ref="E41:F41"/>
    <mergeCell ref="E24:F24"/>
    <mergeCell ref="H26:I26"/>
    <mergeCell ref="E29:F29"/>
    <mergeCell ref="E30:F30"/>
    <mergeCell ref="E31:F31"/>
    <mergeCell ref="E32:F32"/>
    <mergeCell ref="E18:F18"/>
    <mergeCell ref="E19:F19"/>
    <mergeCell ref="E20:F20"/>
    <mergeCell ref="E21:F21"/>
    <mergeCell ref="E22:F22"/>
    <mergeCell ref="E23:F23"/>
    <mergeCell ref="F9:G9"/>
    <mergeCell ref="E10:F10"/>
    <mergeCell ref="E11:F11"/>
    <mergeCell ref="E12:F12"/>
    <mergeCell ref="H14:I14"/>
    <mergeCell ref="E17:F17"/>
    <mergeCell ref="A1:H2"/>
    <mergeCell ref="A3:C6"/>
    <mergeCell ref="D4:F6"/>
    <mergeCell ref="I4:J4"/>
    <mergeCell ref="A7:G7"/>
    <mergeCell ref="A8:J8"/>
  </mergeCells>
  <pageMargins left="0.511811024" right="0.511811024" top="0.78740157499999996" bottom="0.78740157499999996" header="0.31496062000000002" footer="0.31496062000000002"/>
  <pageSetup scale="43" fitToHeight="2000" orientation="portrait" r:id="rId1"/>
  <headerFooter>
    <oddFooter>Página &amp;P de &amp;N</oddFooter>
  </headerFooter>
  <rowBreaks count="8" manualBreakCount="8">
    <brk id="63" max="16383" man="1"/>
    <brk id="126" max="16383" man="1"/>
    <brk id="182" max="16383" man="1"/>
    <brk id="329" max="16383" man="1"/>
    <brk id="375" max="16383" man="1"/>
    <brk id="442" max="16383" man="1"/>
    <brk id="496" max="16383" man="1"/>
    <brk id="56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55"/>
  <sheetViews>
    <sheetView tabSelected="1" view="pageBreakPreview" topLeftCell="A45" zoomScale="70" zoomScaleNormal="70" zoomScaleSheetLayoutView="70" workbookViewId="0">
      <selection activeCell="H68" sqref="H68"/>
    </sheetView>
  </sheetViews>
  <sheetFormatPr defaultColWidth="9" defaultRowHeight="15" x14ac:dyDescent="0.2"/>
  <cols>
    <col min="1" max="1" width="14.375" style="6" customWidth="1"/>
    <col min="2" max="2" width="15.875" style="6" customWidth="1"/>
    <col min="3" max="3" width="89.5" style="1" customWidth="1"/>
    <col min="4" max="4" width="23.375" style="6" customWidth="1"/>
    <col min="5" max="5" width="15.75" style="1" customWidth="1"/>
    <col min="6" max="6" width="13.75" style="170" customWidth="1"/>
    <col min="7" max="7" width="16.875" style="84" bestFit="1" customWidth="1"/>
    <col min="8" max="8" width="19.25" style="1" bestFit="1" customWidth="1"/>
    <col min="9" max="9" width="18.25" style="1" customWidth="1"/>
    <col min="10" max="10" width="18" style="1" customWidth="1"/>
    <col min="11" max="16384" width="9" style="1"/>
  </cols>
  <sheetData>
    <row r="1" spans="1:10" s="24" customFormat="1" ht="22.9" customHeight="1" thickBot="1" x14ac:dyDescent="0.3">
      <c r="A1" s="258" t="s">
        <v>31</v>
      </c>
      <c r="B1" s="259"/>
      <c r="C1" s="259"/>
      <c r="D1" s="259"/>
      <c r="E1" s="259"/>
      <c r="F1" s="259"/>
      <c r="G1" s="259"/>
      <c r="H1" s="260"/>
      <c r="I1" s="30" t="s">
        <v>3</v>
      </c>
      <c r="J1" s="153" t="str">
        <f>DADOS!C2</f>
        <v>R05</v>
      </c>
    </row>
    <row r="2" spans="1:10" s="25" customFormat="1" ht="22.9" customHeight="1" thickBot="1" x14ac:dyDescent="0.25">
      <c r="A2" s="261"/>
      <c r="B2" s="262"/>
      <c r="C2" s="262"/>
      <c r="D2" s="262"/>
      <c r="E2" s="262"/>
      <c r="F2" s="262"/>
      <c r="G2" s="262"/>
      <c r="H2" s="263"/>
      <c r="I2" s="31" t="s">
        <v>10</v>
      </c>
      <c r="J2" s="154">
        <f ca="1">DADOS!C4</f>
        <v>45040</v>
      </c>
    </row>
    <row r="3" spans="1:10" s="25" customFormat="1" ht="21" customHeight="1" x14ac:dyDescent="0.2">
      <c r="A3" s="264" t="s">
        <v>11</v>
      </c>
      <c r="B3" s="265"/>
      <c r="C3" s="273" t="s">
        <v>12</v>
      </c>
      <c r="D3" s="274"/>
      <c r="E3" s="274"/>
      <c r="F3" s="275"/>
      <c r="G3" s="264" t="s">
        <v>9</v>
      </c>
      <c r="H3" s="265"/>
      <c r="I3" s="27" t="s">
        <v>13</v>
      </c>
      <c r="J3" s="155"/>
    </row>
    <row r="4" spans="1:10" s="25" customFormat="1" ht="61.15" customHeight="1" thickBot="1" x14ac:dyDescent="0.25">
      <c r="A4" s="319"/>
      <c r="B4" s="305"/>
      <c r="C4" s="314" t="str">
        <f>DADOS!C3</f>
        <v>MANUTENÇÃO E CONSERVAÇÃO DE LOUGRADOUROS PUBLICOS</v>
      </c>
      <c r="D4" s="315"/>
      <c r="E4" s="315"/>
      <c r="F4" s="316"/>
      <c r="G4" s="319"/>
      <c r="H4" s="305"/>
      <c r="I4" s="323" t="str">
        <f>DADOS!C7</f>
        <v>SINAPI - 02/2023 - Minas Gerais
SICRO3 - 10/2022 - Minas Gerais
SETOP - 10/2022 - Minas Gerais
SUDECAP - 12/2022 - Minas Gerais</v>
      </c>
      <c r="J4" s="324"/>
    </row>
    <row r="5" spans="1:10" s="25" customFormat="1" ht="21" customHeight="1" thickBot="1" x14ac:dyDescent="0.25">
      <c r="A5" s="319"/>
      <c r="B5" s="305"/>
      <c r="C5" s="314"/>
      <c r="D5" s="315"/>
      <c r="E5" s="315"/>
      <c r="F5" s="316"/>
      <c r="G5" s="319"/>
      <c r="H5" s="305"/>
      <c r="I5" s="33" t="s">
        <v>14</v>
      </c>
      <c r="J5" s="156">
        <f>DADOS!C5</f>
        <v>0.33910000000000001</v>
      </c>
    </row>
    <row r="6" spans="1:10" s="25" customFormat="1" ht="20.45" customHeight="1" thickBot="1" x14ac:dyDescent="0.25">
      <c r="A6" s="266"/>
      <c r="B6" s="267"/>
      <c r="C6" s="270"/>
      <c r="D6" s="271"/>
      <c r="E6" s="271"/>
      <c r="F6" s="272"/>
      <c r="G6" s="266"/>
      <c r="H6" s="267"/>
      <c r="I6" s="34" t="s">
        <v>15</v>
      </c>
      <c r="J6" s="156">
        <f>DADOS!C6</f>
        <v>0</v>
      </c>
    </row>
    <row r="7" spans="1:10" s="25" customFormat="1" ht="7.9" customHeight="1" thickBot="1" x14ac:dyDescent="0.25">
      <c r="A7" s="105"/>
      <c r="B7" s="105"/>
      <c r="C7" s="44"/>
      <c r="D7" s="44"/>
      <c r="E7" s="44"/>
      <c r="F7" s="169"/>
      <c r="G7" s="106"/>
      <c r="H7" s="39"/>
      <c r="I7" s="36"/>
      <c r="J7" s="36"/>
    </row>
    <row r="8" spans="1:10" s="25" customFormat="1" ht="22.15" customHeight="1" x14ac:dyDescent="0.2">
      <c r="A8" s="322" t="str">
        <f>A1&amp;" DE PROJETO EXECUTIVO - "&amp;C4</f>
        <v>CURVA ABC DE SERVIÇOS DE PROJETO EXECUTIVO - MANUTENÇÃO E CONSERVAÇÃO DE LOUGRADOUROS PUBLICOS</v>
      </c>
      <c r="B8" s="322"/>
      <c r="C8" s="322"/>
      <c r="D8" s="322"/>
      <c r="E8" s="322"/>
      <c r="F8" s="322"/>
      <c r="G8" s="322"/>
      <c r="H8" s="322"/>
      <c r="I8" s="322"/>
      <c r="J8" s="322"/>
    </row>
    <row r="9" spans="1:10" s="26" customFormat="1" ht="7.9" customHeight="1" thickBot="1" x14ac:dyDescent="0.3">
      <c r="A9" s="320"/>
      <c r="B9" s="321"/>
      <c r="C9" s="321"/>
      <c r="D9" s="321"/>
      <c r="E9" s="321"/>
      <c r="F9" s="321"/>
      <c r="G9" s="321"/>
      <c r="H9" s="321"/>
      <c r="I9" s="321"/>
    </row>
    <row r="10" spans="1:10" s="26" customFormat="1" ht="53.45" customHeight="1" thickBot="1" x14ac:dyDescent="0.3">
      <c r="A10" s="37" t="s">
        <v>21</v>
      </c>
      <c r="B10" s="35" t="s">
        <v>22</v>
      </c>
      <c r="C10" s="35" t="s">
        <v>23</v>
      </c>
      <c r="D10" s="35" t="s">
        <v>253</v>
      </c>
      <c r="E10" s="35" t="s">
        <v>254</v>
      </c>
      <c r="F10" s="168" t="s">
        <v>255</v>
      </c>
      <c r="G10" s="107" t="s">
        <v>256</v>
      </c>
      <c r="H10" s="35" t="s">
        <v>60</v>
      </c>
      <c r="I10" s="38" t="s">
        <v>257</v>
      </c>
      <c r="J10" s="38" t="s">
        <v>320</v>
      </c>
    </row>
    <row r="11" spans="1:10" s="376" customFormat="1" ht="60" x14ac:dyDescent="0.2">
      <c r="A11" s="373" t="s">
        <v>615</v>
      </c>
      <c r="B11" s="374" t="s">
        <v>186</v>
      </c>
      <c r="C11" s="374" t="s">
        <v>611</v>
      </c>
      <c r="D11" s="374" t="s">
        <v>182</v>
      </c>
      <c r="E11" s="375" t="s">
        <v>44</v>
      </c>
      <c r="F11" s="373" t="s">
        <v>645</v>
      </c>
      <c r="G11" s="386">
        <v>290.12</v>
      </c>
      <c r="H11" s="386">
        <v>3982767.36</v>
      </c>
      <c r="I11" s="373" t="s">
        <v>646</v>
      </c>
      <c r="J11" s="373" t="s">
        <v>646</v>
      </c>
    </row>
    <row r="12" spans="1:10" s="376" customFormat="1" ht="30" x14ac:dyDescent="0.2">
      <c r="A12" s="373" t="s">
        <v>343</v>
      </c>
      <c r="B12" s="374" t="s">
        <v>186</v>
      </c>
      <c r="C12" s="374" t="s">
        <v>344</v>
      </c>
      <c r="D12" s="374" t="s">
        <v>181</v>
      </c>
      <c r="E12" s="375" t="s">
        <v>48</v>
      </c>
      <c r="F12" s="373" t="s">
        <v>647</v>
      </c>
      <c r="G12" s="386">
        <v>8152.03</v>
      </c>
      <c r="H12" s="386">
        <v>3717325.68</v>
      </c>
      <c r="I12" s="373" t="s">
        <v>648</v>
      </c>
      <c r="J12" s="373" t="s">
        <v>649</v>
      </c>
    </row>
    <row r="13" spans="1:10" s="376" customFormat="1" ht="30" x14ac:dyDescent="0.2">
      <c r="A13" s="373" t="s">
        <v>341</v>
      </c>
      <c r="B13" s="374" t="s">
        <v>186</v>
      </c>
      <c r="C13" s="374" t="s">
        <v>342</v>
      </c>
      <c r="D13" s="374" t="s">
        <v>181</v>
      </c>
      <c r="E13" s="375" t="s">
        <v>48</v>
      </c>
      <c r="F13" s="373" t="s">
        <v>650</v>
      </c>
      <c r="G13" s="386">
        <v>8152.03</v>
      </c>
      <c r="H13" s="386">
        <v>2152135.92</v>
      </c>
      <c r="I13" s="373" t="s">
        <v>651</v>
      </c>
      <c r="J13" s="373" t="s">
        <v>652</v>
      </c>
    </row>
    <row r="14" spans="1:10" s="376" customFormat="1" x14ac:dyDescent="0.2">
      <c r="A14" s="373" t="s">
        <v>191</v>
      </c>
      <c r="B14" s="374" t="s">
        <v>42</v>
      </c>
      <c r="C14" s="374" t="s">
        <v>192</v>
      </c>
      <c r="D14" s="374" t="s">
        <v>193</v>
      </c>
      <c r="E14" s="375" t="s">
        <v>38</v>
      </c>
      <c r="F14" s="373" t="s">
        <v>653</v>
      </c>
      <c r="G14" s="386">
        <v>31.58</v>
      </c>
      <c r="H14" s="386">
        <v>1832650.56</v>
      </c>
      <c r="I14" s="373" t="s">
        <v>654</v>
      </c>
      <c r="J14" s="373" t="s">
        <v>655</v>
      </c>
    </row>
    <row r="15" spans="1:10" s="376" customFormat="1" ht="30" x14ac:dyDescent="0.2">
      <c r="A15" s="377" t="s">
        <v>183</v>
      </c>
      <c r="B15" s="378" t="s">
        <v>36</v>
      </c>
      <c r="C15" s="378" t="s">
        <v>184</v>
      </c>
      <c r="D15" s="378" t="s">
        <v>185</v>
      </c>
      <c r="E15" s="379" t="s">
        <v>35</v>
      </c>
      <c r="F15" s="377" t="s">
        <v>586</v>
      </c>
      <c r="G15" s="387">
        <v>4.01</v>
      </c>
      <c r="H15" s="387">
        <v>1818306.63</v>
      </c>
      <c r="I15" s="377" t="s">
        <v>656</v>
      </c>
      <c r="J15" s="377" t="s">
        <v>657</v>
      </c>
    </row>
    <row r="16" spans="1:10" s="376" customFormat="1" ht="60" x14ac:dyDescent="0.2">
      <c r="A16" s="373" t="s">
        <v>616</v>
      </c>
      <c r="B16" s="374" t="s">
        <v>186</v>
      </c>
      <c r="C16" s="374" t="s">
        <v>612</v>
      </c>
      <c r="D16" s="374" t="s">
        <v>182</v>
      </c>
      <c r="E16" s="375" t="s">
        <v>45</v>
      </c>
      <c r="F16" s="373" t="s">
        <v>658</v>
      </c>
      <c r="G16" s="386">
        <v>43.7</v>
      </c>
      <c r="H16" s="386">
        <v>1690665.6</v>
      </c>
      <c r="I16" s="373" t="s">
        <v>659</v>
      </c>
      <c r="J16" s="373" t="s">
        <v>660</v>
      </c>
    </row>
    <row r="17" spans="1:10" s="376" customFormat="1" ht="60" x14ac:dyDescent="0.2">
      <c r="A17" s="373" t="s">
        <v>187</v>
      </c>
      <c r="B17" s="374" t="s">
        <v>186</v>
      </c>
      <c r="C17" s="374" t="s">
        <v>149</v>
      </c>
      <c r="D17" s="374" t="s">
        <v>182</v>
      </c>
      <c r="E17" s="375" t="s">
        <v>44</v>
      </c>
      <c r="F17" s="373" t="s">
        <v>661</v>
      </c>
      <c r="G17" s="386">
        <v>309.05</v>
      </c>
      <c r="H17" s="386">
        <v>1414212.8</v>
      </c>
      <c r="I17" s="373" t="s">
        <v>662</v>
      </c>
      <c r="J17" s="373" t="s">
        <v>663</v>
      </c>
    </row>
    <row r="18" spans="1:10" s="376" customFormat="1" ht="30" x14ac:dyDescent="0.2">
      <c r="A18" s="373" t="s">
        <v>340</v>
      </c>
      <c r="B18" s="374" t="s">
        <v>186</v>
      </c>
      <c r="C18" s="374" t="s">
        <v>323</v>
      </c>
      <c r="D18" s="374" t="s">
        <v>181</v>
      </c>
      <c r="E18" s="375" t="s">
        <v>48</v>
      </c>
      <c r="F18" s="373" t="s">
        <v>664</v>
      </c>
      <c r="G18" s="386">
        <v>7838.2</v>
      </c>
      <c r="H18" s="386">
        <v>752467.2</v>
      </c>
      <c r="I18" s="373" t="s">
        <v>665</v>
      </c>
      <c r="J18" s="373" t="s">
        <v>666</v>
      </c>
    </row>
    <row r="19" spans="1:10" s="376" customFormat="1" x14ac:dyDescent="0.2">
      <c r="A19" s="373" t="s">
        <v>202</v>
      </c>
      <c r="B19" s="374" t="s">
        <v>42</v>
      </c>
      <c r="C19" s="374" t="s">
        <v>203</v>
      </c>
      <c r="D19" s="374" t="s">
        <v>193</v>
      </c>
      <c r="E19" s="375" t="s">
        <v>38</v>
      </c>
      <c r="F19" s="373" t="s">
        <v>667</v>
      </c>
      <c r="G19" s="386">
        <v>35.590000000000003</v>
      </c>
      <c r="H19" s="386">
        <v>732869.28</v>
      </c>
      <c r="I19" s="373" t="s">
        <v>668</v>
      </c>
      <c r="J19" s="373" t="s">
        <v>669</v>
      </c>
    </row>
    <row r="20" spans="1:10" s="376" customFormat="1" x14ac:dyDescent="0.2">
      <c r="A20" s="377" t="s">
        <v>189</v>
      </c>
      <c r="B20" s="378" t="s">
        <v>36</v>
      </c>
      <c r="C20" s="378" t="s">
        <v>190</v>
      </c>
      <c r="D20" s="378" t="s">
        <v>185</v>
      </c>
      <c r="E20" s="379" t="s">
        <v>1</v>
      </c>
      <c r="F20" s="377" t="s">
        <v>587</v>
      </c>
      <c r="G20" s="387">
        <v>20.079999999999998</v>
      </c>
      <c r="H20" s="387">
        <v>728410.83</v>
      </c>
      <c r="I20" s="377" t="s">
        <v>670</v>
      </c>
      <c r="J20" s="377" t="s">
        <v>671</v>
      </c>
    </row>
    <row r="21" spans="1:10" s="376" customFormat="1" ht="60" x14ac:dyDescent="0.2">
      <c r="A21" s="373" t="s">
        <v>188</v>
      </c>
      <c r="B21" s="374" t="s">
        <v>186</v>
      </c>
      <c r="C21" s="374" t="s">
        <v>150</v>
      </c>
      <c r="D21" s="374" t="s">
        <v>182</v>
      </c>
      <c r="E21" s="375" t="s">
        <v>45</v>
      </c>
      <c r="F21" s="373" t="s">
        <v>483</v>
      </c>
      <c r="G21" s="386">
        <v>47</v>
      </c>
      <c r="H21" s="386">
        <v>606112</v>
      </c>
      <c r="I21" s="373" t="s">
        <v>672</v>
      </c>
      <c r="J21" s="373" t="s">
        <v>673</v>
      </c>
    </row>
    <row r="22" spans="1:10" s="376" customFormat="1" ht="30" x14ac:dyDescent="0.2">
      <c r="A22" s="373" t="s">
        <v>338</v>
      </c>
      <c r="B22" s="374" t="s">
        <v>186</v>
      </c>
      <c r="C22" s="374" t="s">
        <v>169</v>
      </c>
      <c r="D22" s="374" t="s">
        <v>181</v>
      </c>
      <c r="E22" s="375" t="s">
        <v>47</v>
      </c>
      <c r="F22" s="373" t="s">
        <v>674</v>
      </c>
      <c r="G22" s="386">
        <v>6822.68</v>
      </c>
      <c r="H22" s="386">
        <v>573105.12</v>
      </c>
      <c r="I22" s="373" t="s">
        <v>675</v>
      </c>
      <c r="J22" s="373" t="s">
        <v>676</v>
      </c>
    </row>
    <row r="23" spans="1:10" s="376" customFormat="1" ht="30" x14ac:dyDescent="0.2">
      <c r="A23" s="373" t="s">
        <v>197</v>
      </c>
      <c r="B23" s="374" t="s">
        <v>36</v>
      </c>
      <c r="C23" s="374" t="s">
        <v>40</v>
      </c>
      <c r="D23" s="374" t="s">
        <v>181</v>
      </c>
      <c r="E23" s="375" t="s">
        <v>48</v>
      </c>
      <c r="F23" s="373" t="s">
        <v>677</v>
      </c>
      <c r="G23" s="386">
        <v>6552.49</v>
      </c>
      <c r="H23" s="386">
        <v>471779.28</v>
      </c>
      <c r="I23" s="373" t="s">
        <v>678</v>
      </c>
      <c r="J23" s="373" t="s">
        <v>679</v>
      </c>
    </row>
    <row r="24" spans="1:10" s="376" customFormat="1" ht="45" x14ac:dyDescent="0.2">
      <c r="A24" s="373" t="s">
        <v>621</v>
      </c>
      <c r="B24" s="374" t="s">
        <v>186</v>
      </c>
      <c r="C24" s="374" t="s">
        <v>606</v>
      </c>
      <c r="D24" s="374" t="s">
        <v>487</v>
      </c>
      <c r="E24" s="375" t="s">
        <v>44</v>
      </c>
      <c r="F24" s="373" t="s">
        <v>483</v>
      </c>
      <c r="G24" s="386">
        <v>27.07</v>
      </c>
      <c r="H24" s="386">
        <v>349094.72</v>
      </c>
      <c r="I24" s="373" t="s">
        <v>680</v>
      </c>
      <c r="J24" s="373" t="s">
        <v>681</v>
      </c>
    </row>
    <row r="25" spans="1:10" s="376" customFormat="1" x14ac:dyDescent="0.2">
      <c r="A25" s="377" t="s">
        <v>198</v>
      </c>
      <c r="B25" s="378" t="s">
        <v>36</v>
      </c>
      <c r="C25" s="378" t="s">
        <v>199</v>
      </c>
      <c r="D25" s="378" t="s">
        <v>185</v>
      </c>
      <c r="E25" s="379" t="s">
        <v>39</v>
      </c>
      <c r="F25" s="377" t="s">
        <v>588</v>
      </c>
      <c r="G25" s="387">
        <v>2.38</v>
      </c>
      <c r="H25" s="387">
        <v>326878.52</v>
      </c>
      <c r="I25" s="377" t="s">
        <v>682</v>
      </c>
      <c r="J25" s="377" t="s">
        <v>683</v>
      </c>
    </row>
    <row r="26" spans="1:10" s="376" customFormat="1" ht="45" x14ac:dyDescent="0.2">
      <c r="A26" s="373" t="s">
        <v>485</v>
      </c>
      <c r="B26" s="374" t="s">
        <v>186</v>
      </c>
      <c r="C26" s="374" t="s">
        <v>486</v>
      </c>
      <c r="D26" s="374" t="s">
        <v>487</v>
      </c>
      <c r="E26" s="375" t="s">
        <v>47</v>
      </c>
      <c r="F26" s="373" t="s">
        <v>488</v>
      </c>
      <c r="G26" s="386">
        <v>26530</v>
      </c>
      <c r="H26" s="386">
        <v>318360</v>
      </c>
      <c r="I26" s="373" t="s">
        <v>684</v>
      </c>
      <c r="J26" s="373" t="s">
        <v>685</v>
      </c>
    </row>
    <row r="27" spans="1:10" s="376" customFormat="1" ht="30" x14ac:dyDescent="0.2">
      <c r="A27" s="373" t="s">
        <v>347</v>
      </c>
      <c r="B27" s="374" t="s">
        <v>186</v>
      </c>
      <c r="C27" s="374" t="s">
        <v>622</v>
      </c>
      <c r="D27" s="374" t="s">
        <v>181</v>
      </c>
      <c r="E27" s="375" t="s">
        <v>48</v>
      </c>
      <c r="F27" s="373" t="s">
        <v>490</v>
      </c>
      <c r="G27" s="386">
        <v>7838.2</v>
      </c>
      <c r="H27" s="386">
        <v>282175.2</v>
      </c>
      <c r="I27" s="373" t="s">
        <v>686</v>
      </c>
      <c r="J27" s="373" t="s">
        <v>687</v>
      </c>
    </row>
    <row r="28" spans="1:10" s="376" customFormat="1" x14ac:dyDescent="0.2">
      <c r="A28" s="377" t="s">
        <v>200</v>
      </c>
      <c r="B28" s="378" t="s">
        <v>36</v>
      </c>
      <c r="C28" s="378" t="s">
        <v>201</v>
      </c>
      <c r="D28" s="378" t="s">
        <v>185</v>
      </c>
      <c r="E28" s="379" t="s">
        <v>39</v>
      </c>
      <c r="F28" s="377" t="s">
        <v>489</v>
      </c>
      <c r="G28" s="387">
        <v>1.39</v>
      </c>
      <c r="H28" s="387">
        <v>248598.72</v>
      </c>
      <c r="I28" s="377" t="s">
        <v>597</v>
      </c>
      <c r="J28" s="377" t="s">
        <v>688</v>
      </c>
    </row>
    <row r="29" spans="1:10" s="376" customFormat="1" ht="30" x14ac:dyDescent="0.2">
      <c r="A29" s="373" t="s">
        <v>339</v>
      </c>
      <c r="B29" s="374" t="s">
        <v>186</v>
      </c>
      <c r="C29" s="374" t="s">
        <v>321</v>
      </c>
      <c r="D29" s="374" t="s">
        <v>181</v>
      </c>
      <c r="E29" s="375" t="s">
        <v>47</v>
      </c>
      <c r="F29" s="373" t="s">
        <v>490</v>
      </c>
      <c r="G29" s="386">
        <v>6778.63</v>
      </c>
      <c r="H29" s="386">
        <v>244030.68</v>
      </c>
      <c r="I29" s="373" t="s">
        <v>689</v>
      </c>
      <c r="J29" s="373" t="s">
        <v>690</v>
      </c>
    </row>
    <row r="30" spans="1:10" s="376" customFormat="1" x14ac:dyDescent="0.2">
      <c r="A30" s="373" t="s">
        <v>210</v>
      </c>
      <c r="B30" s="374" t="s">
        <v>42</v>
      </c>
      <c r="C30" s="374" t="s">
        <v>211</v>
      </c>
      <c r="D30" s="374" t="s">
        <v>212</v>
      </c>
      <c r="E30" s="375" t="s">
        <v>48</v>
      </c>
      <c r="F30" s="373" t="s">
        <v>490</v>
      </c>
      <c r="G30" s="386">
        <v>4966.8999999999996</v>
      </c>
      <c r="H30" s="386">
        <v>178808.4</v>
      </c>
      <c r="I30" s="373" t="s">
        <v>589</v>
      </c>
      <c r="J30" s="373" t="s">
        <v>691</v>
      </c>
    </row>
    <row r="31" spans="1:10" s="376" customFormat="1" x14ac:dyDescent="0.2">
      <c r="A31" s="377" t="s">
        <v>491</v>
      </c>
      <c r="B31" s="378" t="s">
        <v>186</v>
      </c>
      <c r="C31" s="378" t="s">
        <v>482</v>
      </c>
      <c r="D31" s="378" t="s">
        <v>185</v>
      </c>
      <c r="E31" s="379" t="s">
        <v>47</v>
      </c>
      <c r="F31" s="377" t="s">
        <v>488</v>
      </c>
      <c r="G31" s="387">
        <v>13191.27</v>
      </c>
      <c r="H31" s="387">
        <v>158295.24</v>
      </c>
      <c r="I31" s="377" t="s">
        <v>495</v>
      </c>
      <c r="J31" s="377" t="s">
        <v>692</v>
      </c>
    </row>
    <row r="32" spans="1:10" s="376" customFormat="1" ht="45" x14ac:dyDescent="0.2">
      <c r="A32" s="373" t="s">
        <v>619</v>
      </c>
      <c r="B32" s="374" t="s">
        <v>186</v>
      </c>
      <c r="C32" s="374" t="s">
        <v>605</v>
      </c>
      <c r="D32" s="374" t="s">
        <v>487</v>
      </c>
      <c r="E32" s="375" t="s">
        <v>44</v>
      </c>
      <c r="F32" s="373" t="s">
        <v>661</v>
      </c>
      <c r="G32" s="386">
        <v>33.979999999999997</v>
      </c>
      <c r="H32" s="386">
        <v>155492.48000000001</v>
      </c>
      <c r="I32" s="373" t="s">
        <v>693</v>
      </c>
      <c r="J32" s="373" t="s">
        <v>694</v>
      </c>
    </row>
    <row r="33" spans="1:10" s="376" customFormat="1" ht="30" x14ac:dyDescent="0.2">
      <c r="A33" s="373" t="s">
        <v>497</v>
      </c>
      <c r="B33" s="374" t="s">
        <v>186</v>
      </c>
      <c r="C33" s="374" t="s">
        <v>446</v>
      </c>
      <c r="D33" s="374" t="s">
        <v>181</v>
      </c>
      <c r="E33" s="375" t="s">
        <v>47</v>
      </c>
      <c r="F33" s="373" t="s">
        <v>695</v>
      </c>
      <c r="G33" s="386">
        <v>6117.54</v>
      </c>
      <c r="H33" s="386">
        <v>146820.96</v>
      </c>
      <c r="I33" s="373" t="s">
        <v>696</v>
      </c>
      <c r="J33" s="373" t="s">
        <v>697</v>
      </c>
    </row>
    <row r="34" spans="1:10" s="376" customFormat="1" ht="30" x14ac:dyDescent="0.2">
      <c r="A34" s="373" t="s">
        <v>501</v>
      </c>
      <c r="B34" s="374" t="s">
        <v>186</v>
      </c>
      <c r="C34" s="374" t="s">
        <v>447</v>
      </c>
      <c r="D34" s="374" t="s">
        <v>181</v>
      </c>
      <c r="E34" s="375" t="s">
        <v>48</v>
      </c>
      <c r="F34" s="373" t="s">
        <v>695</v>
      </c>
      <c r="G34" s="386">
        <v>4709.78</v>
      </c>
      <c r="H34" s="386">
        <v>113034.72</v>
      </c>
      <c r="I34" s="373" t="s">
        <v>590</v>
      </c>
      <c r="J34" s="373" t="s">
        <v>698</v>
      </c>
    </row>
    <row r="35" spans="1:10" s="376" customFormat="1" ht="30" x14ac:dyDescent="0.2">
      <c r="A35" s="373" t="s">
        <v>492</v>
      </c>
      <c r="B35" s="374" t="s">
        <v>36</v>
      </c>
      <c r="C35" s="374" t="s">
        <v>493</v>
      </c>
      <c r="D35" s="374" t="s">
        <v>181</v>
      </c>
      <c r="E35" s="375" t="s">
        <v>48</v>
      </c>
      <c r="F35" s="373" t="s">
        <v>488</v>
      </c>
      <c r="G35" s="386">
        <v>8951.2099999999991</v>
      </c>
      <c r="H35" s="386">
        <v>107414.52</v>
      </c>
      <c r="I35" s="373" t="s">
        <v>699</v>
      </c>
      <c r="J35" s="373" t="s">
        <v>700</v>
      </c>
    </row>
    <row r="36" spans="1:10" s="376" customFormat="1" ht="30" x14ac:dyDescent="0.2">
      <c r="A36" s="373" t="s">
        <v>494</v>
      </c>
      <c r="B36" s="374" t="s">
        <v>186</v>
      </c>
      <c r="C36" s="374" t="s">
        <v>442</v>
      </c>
      <c r="D36" s="374" t="s">
        <v>181</v>
      </c>
      <c r="E36" s="375" t="s">
        <v>48</v>
      </c>
      <c r="F36" s="373" t="s">
        <v>488</v>
      </c>
      <c r="G36" s="386">
        <v>8455.27</v>
      </c>
      <c r="H36" s="386">
        <v>101463.24</v>
      </c>
      <c r="I36" s="373" t="s">
        <v>592</v>
      </c>
      <c r="J36" s="373" t="s">
        <v>701</v>
      </c>
    </row>
    <row r="37" spans="1:10" s="376" customFormat="1" x14ac:dyDescent="0.2">
      <c r="A37" s="377" t="s">
        <v>584</v>
      </c>
      <c r="B37" s="378" t="s">
        <v>36</v>
      </c>
      <c r="C37" s="378" t="s">
        <v>585</v>
      </c>
      <c r="D37" s="378" t="s">
        <v>185</v>
      </c>
      <c r="E37" s="379" t="s">
        <v>37</v>
      </c>
      <c r="F37" s="377" t="s">
        <v>702</v>
      </c>
      <c r="G37" s="387">
        <v>67.3</v>
      </c>
      <c r="H37" s="387">
        <v>80760</v>
      </c>
      <c r="I37" s="377" t="s">
        <v>703</v>
      </c>
      <c r="J37" s="377" t="s">
        <v>704</v>
      </c>
    </row>
    <row r="38" spans="1:10" s="376" customFormat="1" ht="30" x14ac:dyDescent="0.2">
      <c r="A38" s="377" t="s">
        <v>206</v>
      </c>
      <c r="B38" s="378" t="s">
        <v>36</v>
      </c>
      <c r="C38" s="378" t="s">
        <v>207</v>
      </c>
      <c r="D38" s="378" t="s">
        <v>185</v>
      </c>
      <c r="E38" s="379" t="s">
        <v>35</v>
      </c>
      <c r="F38" s="377" t="s">
        <v>496</v>
      </c>
      <c r="G38" s="387">
        <v>175.46</v>
      </c>
      <c r="H38" s="387">
        <v>80711.600000000006</v>
      </c>
      <c r="I38" s="377" t="s">
        <v>703</v>
      </c>
      <c r="J38" s="377" t="s">
        <v>705</v>
      </c>
    </row>
    <row r="39" spans="1:10" s="376" customFormat="1" ht="30" x14ac:dyDescent="0.2">
      <c r="A39" s="373" t="s">
        <v>498</v>
      </c>
      <c r="B39" s="374" t="s">
        <v>186</v>
      </c>
      <c r="C39" s="374" t="s">
        <v>444</v>
      </c>
      <c r="D39" s="374" t="s">
        <v>181</v>
      </c>
      <c r="E39" s="375" t="s">
        <v>48</v>
      </c>
      <c r="F39" s="373" t="s">
        <v>488</v>
      </c>
      <c r="G39" s="386">
        <v>5520.23</v>
      </c>
      <c r="H39" s="386">
        <v>66242.759999999995</v>
      </c>
      <c r="I39" s="373" t="s">
        <v>503</v>
      </c>
      <c r="J39" s="373" t="s">
        <v>706</v>
      </c>
    </row>
    <row r="40" spans="1:10" s="376" customFormat="1" x14ac:dyDescent="0.2">
      <c r="A40" s="377" t="s">
        <v>208</v>
      </c>
      <c r="B40" s="378" t="s">
        <v>36</v>
      </c>
      <c r="C40" s="378" t="s">
        <v>209</v>
      </c>
      <c r="D40" s="378" t="s">
        <v>185</v>
      </c>
      <c r="E40" s="379" t="s">
        <v>35</v>
      </c>
      <c r="F40" s="377" t="s">
        <v>499</v>
      </c>
      <c r="G40" s="387">
        <v>277.04000000000002</v>
      </c>
      <c r="H40" s="387">
        <v>63719.199999999997</v>
      </c>
      <c r="I40" s="377" t="s">
        <v>707</v>
      </c>
      <c r="J40" s="377" t="s">
        <v>708</v>
      </c>
    </row>
    <row r="41" spans="1:10" s="376" customFormat="1" ht="30" x14ac:dyDescent="0.2">
      <c r="A41" s="377" t="s">
        <v>213</v>
      </c>
      <c r="B41" s="378" t="s">
        <v>186</v>
      </c>
      <c r="C41" s="378" t="s">
        <v>105</v>
      </c>
      <c r="D41" s="378" t="s">
        <v>214</v>
      </c>
      <c r="E41" s="379" t="s">
        <v>35</v>
      </c>
      <c r="F41" s="377" t="s">
        <v>591</v>
      </c>
      <c r="G41" s="387">
        <v>33.409999999999997</v>
      </c>
      <c r="H41" s="387">
        <v>60605.74</v>
      </c>
      <c r="I41" s="377" t="s">
        <v>593</v>
      </c>
      <c r="J41" s="377" t="s">
        <v>709</v>
      </c>
    </row>
    <row r="42" spans="1:10" s="376" customFormat="1" ht="30" x14ac:dyDescent="0.2">
      <c r="A42" s="373" t="s">
        <v>500</v>
      </c>
      <c r="B42" s="374" t="s">
        <v>186</v>
      </c>
      <c r="C42" s="374" t="s">
        <v>440</v>
      </c>
      <c r="D42" s="374" t="s">
        <v>181</v>
      </c>
      <c r="E42" s="375" t="s">
        <v>48</v>
      </c>
      <c r="F42" s="373" t="s">
        <v>488</v>
      </c>
      <c r="G42" s="386">
        <v>4717.67</v>
      </c>
      <c r="H42" s="386">
        <v>56612.04</v>
      </c>
      <c r="I42" s="373" t="s">
        <v>710</v>
      </c>
      <c r="J42" s="373" t="s">
        <v>711</v>
      </c>
    </row>
    <row r="43" spans="1:10" s="376" customFormat="1" ht="30" x14ac:dyDescent="0.2">
      <c r="A43" s="377" t="s">
        <v>215</v>
      </c>
      <c r="B43" s="378" t="s">
        <v>36</v>
      </c>
      <c r="C43" s="378" t="s">
        <v>216</v>
      </c>
      <c r="D43" s="378" t="s">
        <v>185</v>
      </c>
      <c r="E43" s="379" t="s">
        <v>35</v>
      </c>
      <c r="F43" s="377" t="s">
        <v>496</v>
      </c>
      <c r="G43" s="387">
        <v>115.43</v>
      </c>
      <c r="H43" s="387">
        <v>53097.8</v>
      </c>
      <c r="I43" s="377" t="s">
        <v>712</v>
      </c>
      <c r="J43" s="377" t="s">
        <v>713</v>
      </c>
    </row>
    <row r="44" spans="1:10" s="376" customFormat="1" ht="30" x14ac:dyDescent="0.2">
      <c r="A44" s="373" t="s">
        <v>502</v>
      </c>
      <c r="B44" s="374" t="s">
        <v>186</v>
      </c>
      <c r="C44" s="374" t="s">
        <v>445</v>
      </c>
      <c r="D44" s="374" t="s">
        <v>181</v>
      </c>
      <c r="E44" s="375" t="s">
        <v>48</v>
      </c>
      <c r="F44" s="373" t="s">
        <v>488</v>
      </c>
      <c r="G44" s="386">
        <v>4358.22</v>
      </c>
      <c r="H44" s="386">
        <v>52298.64</v>
      </c>
      <c r="I44" s="373" t="s">
        <v>712</v>
      </c>
      <c r="J44" s="373" t="s">
        <v>714</v>
      </c>
    </row>
    <row r="45" spans="1:10" s="376" customFormat="1" x14ac:dyDescent="0.2">
      <c r="A45" s="377" t="s">
        <v>217</v>
      </c>
      <c r="B45" s="378" t="s">
        <v>36</v>
      </c>
      <c r="C45" s="378" t="s">
        <v>218</v>
      </c>
      <c r="D45" s="378" t="s">
        <v>185</v>
      </c>
      <c r="E45" s="379" t="s">
        <v>35</v>
      </c>
      <c r="F45" s="377" t="s">
        <v>499</v>
      </c>
      <c r="G45" s="387">
        <v>173.15</v>
      </c>
      <c r="H45" s="387">
        <v>39824.5</v>
      </c>
      <c r="I45" s="377" t="s">
        <v>715</v>
      </c>
      <c r="J45" s="377" t="s">
        <v>716</v>
      </c>
    </row>
    <row r="46" spans="1:10" s="376" customFormat="1" ht="30" x14ac:dyDescent="0.2">
      <c r="A46" s="377" t="s">
        <v>219</v>
      </c>
      <c r="B46" s="378" t="s">
        <v>186</v>
      </c>
      <c r="C46" s="378" t="s">
        <v>134</v>
      </c>
      <c r="D46" s="378" t="s">
        <v>214</v>
      </c>
      <c r="E46" s="379" t="s">
        <v>35</v>
      </c>
      <c r="F46" s="377" t="s">
        <v>591</v>
      </c>
      <c r="G46" s="387">
        <v>20.12</v>
      </c>
      <c r="H46" s="387">
        <v>36497.68</v>
      </c>
      <c r="I46" s="377" t="s">
        <v>717</v>
      </c>
      <c r="J46" s="377" t="s">
        <v>718</v>
      </c>
    </row>
    <row r="47" spans="1:10" s="376" customFormat="1" ht="30" x14ac:dyDescent="0.2">
      <c r="A47" s="377" t="s">
        <v>220</v>
      </c>
      <c r="B47" s="378" t="s">
        <v>36</v>
      </c>
      <c r="C47" s="378" t="s">
        <v>221</v>
      </c>
      <c r="D47" s="378" t="s">
        <v>185</v>
      </c>
      <c r="E47" s="379" t="s">
        <v>35</v>
      </c>
      <c r="F47" s="377" t="s">
        <v>496</v>
      </c>
      <c r="G47" s="387">
        <v>71.56</v>
      </c>
      <c r="H47" s="387">
        <v>32917.599999999999</v>
      </c>
      <c r="I47" s="377" t="s">
        <v>719</v>
      </c>
      <c r="J47" s="377" t="s">
        <v>720</v>
      </c>
    </row>
    <row r="48" spans="1:10" s="376" customFormat="1" x14ac:dyDescent="0.2">
      <c r="A48" s="377" t="s">
        <v>222</v>
      </c>
      <c r="B48" s="378" t="s">
        <v>36</v>
      </c>
      <c r="C48" s="378" t="s">
        <v>223</v>
      </c>
      <c r="D48" s="378" t="s">
        <v>185</v>
      </c>
      <c r="E48" s="379" t="s">
        <v>39</v>
      </c>
      <c r="F48" s="377" t="s">
        <v>594</v>
      </c>
      <c r="G48" s="387">
        <v>5.22</v>
      </c>
      <c r="H48" s="387">
        <v>28403.69</v>
      </c>
      <c r="I48" s="377" t="s">
        <v>721</v>
      </c>
      <c r="J48" s="377" t="s">
        <v>722</v>
      </c>
    </row>
    <row r="49" spans="1:10" s="376" customFormat="1" x14ac:dyDescent="0.2">
      <c r="A49" s="377" t="s">
        <v>224</v>
      </c>
      <c r="B49" s="378" t="s">
        <v>36</v>
      </c>
      <c r="C49" s="378" t="s">
        <v>180</v>
      </c>
      <c r="D49" s="378" t="s">
        <v>185</v>
      </c>
      <c r="E49" s="379" t="s">
        <v>39</v>
      </c>
      <c r="F49" s="377" t="s">
        <v>723</v>
      </c>
      <c r="G49" s="387">
        <v>2.31</v>
      </c>
      <c r="H49" s="387">
        <v>27720</v>
      </c>
      <c r="I49" s="377" t="s">
        <v>721</v>
      </c>
      <c r="J49" s="377" t="s">
        <v>724</v>
      </c>
    </row>
    <row r="50" spans="1:10" s="376" customFormat="1" ht="30" x14ac:dyDescent="0.2">
      <c r="A50" s="377" t="s">
        <v>225</v>
      </c>
      <c r="B50" s="378" t="s">
        <v>186</v>
      </c>
      <c r="C50" s="378" t="s">
        <v>119</v>
      </c>
      <c r="D50" s="378" t="s">
        <v>214</v>
      </c>
      <c r="E50" s="379" t="s">
        <v>35</v>
      </c>
      <c r="F50" s="377" t="s">
        <v>595</v>
      </c>
      <c r="G50" s="387">
        <v>43.07</v>
      </c>
      <c r="H50" s="387">
        <v>7838.74</v>
      </c>
      <c r="I50" s="377" t="s">
        <v>437</v>
      </c>
      <c r="J50" s="377" t="s">
        <v>725</v>
      </c>
    </row>
    <row r="51" spans="1:10" s="376" customFormat="1" x14ac:dyDescent="0.2">
      <c r="A51" s="377" t="s">
        <v>232</v>
      </c>
      <c r="B51" s="378" t="s">
        <v>42</v>
      </c>
      <c r="C51" s="378" t="s">
        <v>233</v>
      </c>
      <c r="D51" s="378" t="s">
        <v>185</v>
      </c>
      <c r="E51" s="379" t="s">
        <v>2</v>
      </c>
      <c r="F51" s="377" t="s">
        <v>726</v>
      </c>
      <c r="G51" s="387">
        <v>229.53</v>
      </c>
      <c r="H51" s="387">
        <v>4131.54</v>
      </c>
      <c r="I51" s="377" t="s">
        <v>228</v>
      </c>
      <c r="J51" s="377" t="s">
        <v>596</v>
      </c>
    </row>
    <row r="52" spans="1:10" s="376" customFormat="1" x14ac:dyDescent="0.2">
      <c r="A52" s="377" t="s">
        <v>234</v>
      </c>
      <c r="B52" s="378" t="s">
        <v>42</v>
      </c>
      <c r="C52" s="378" t="s">
        <v>235</v>
      </c>
      <c r="D52" s="378" t="s">
        <v>185</v>
      </c>
      <c r="E52" s="379" t="s">
        <v>2</v>
      </c>
      <c r="F52" s="377" t="s">
        <v>726</v>
      </c>
      <c r="G52" s="387">
        <v>215.26</v>
      </c>
      <c r="H52" s="387">
        <v>3874.68</v>
      </c>
      <c r="I52" s="377" t="s">
        <v>228</v>
      </c>
      <c r="J52" s="377" t="s">
        <v>727</v>
      </c>
    </row>
    <row r="53" spans="1:10" s="376" customFormat="1" x14ac:dyDescent="0.2">
      <c r="A53" s="377" t="s">
        <v>226</v>
      </c>
      <c r="B53" s="378" t="s">
        <v>36</v>
      </c>
      <c r="C53" s="378" t="s">
        <v>227</v>
      </c>
      <c r="D53" s="378" t="s">
        <v>185</v>
      </c>
      <c r="E53" s="379" t="s">
        <v>35</v>
      </c>
      <c r="F53" s="377" t="s">
        <v>504</v>
      </c>
      <c r="G53" s="387">
        <v>4.1500000000000004</v>
      </c>
      <c r="H53" s="387">
        <v>3818</v>
      </c>
      <c r="I53" s="377" t="s">
        <v>228</v>
      </c>
      <c r="J53" s="377" t="s">
        <v>728</v>
      </c>
    </row>
    <row r="54" spans="1:10" s="376" customFormat="1" x14ac:dyDescent="0.2">
      <c r="A54" s="377" t="s">
        <v>237</v>
      </c>
      <c r="B54" s="378" t="s">
        <v>36</v>
      </c>
      <c r="C54" s="378" t="s">
        <v>238</v>
      </c>
      <c r="D54" s="378" t="s">
        <v>185</v>
      </c>
      <c r="E54" s="379" t="s">
        <v>39</v>
      </c>
      <c r="F54" s="377" t="s">
        <v>729</v>
      </c>
      <c r="G54" s="387">
        <v>1.04</v>
      </c>
      <c r="H54" s="387">
        <v>2496</v>
      </c>
      <c r="I54" s="377" t="s">
        <v>231</v>
      </c>
      <c r="J54" s="377" t="s">
        <v>236</v>
      </c>
    </row>
    <row r="55" spans="1:10" s="376" customFormat="1" x14ac:dyDescent="0.2">
      <c r="A55" s="377" t="s">
        <v>229</v>
      </c>
      <c r="B55" s="378" t="s">
        <v>36</v>
      </c>
      <c r="C55" s="378" t="s">
        <v>230</v>
      </c>
      <c r="D55" s="378" t="s">
        <v>185</v>
      </c>
      <c r="E55" s="379" t="s">
        <v>39</v>
      </c>
      <c r="F55" s="377" t="s">
        <v>505</v>
      </c>
      <c r="G55" s="387">
        <v>5.59</v>
      </c>
      <c r="H55" s="387">
        <v>2314.2600000000002</v>
      </c>
      <c r="I55" s="377" t="s">
        <v>231</v>
      </c>
      <c r="J55" s="377" t="s">
        <v>242</v>
      </c>
    </row>
    <row r="56" spans="1:10" s="376" customFormat="1" x14ac:dyDescent="0.2">
      <c r="A56" s="377" t="s">
        <v>239</v>
      </c>
      <c r="B56" s="378" t="s">
        <v>36</v>
      </c>
      <c r="C56" s="378" t="s">
        <v>240</v>
      </c>
      <c r="D56" s="378" t="s">
        <v>185</v>
      </c>
      <c r="E56" s="379" t="s">
        <v>37</v>
      </c>
      <c r="F56" s="377" t="s">
        <v>484</v>
      </c>
      <c r="G56" s="387">
        <v>19.010000000000002</v>
      </c>
      <c r="H56" s="387">
        <v>1140.5999999999999</v>
      </c>
      <c r="I56" s="377" t="s">
        <v>241</v>
      </c>
      <c r="J56" s="377" t="s">
        <v>242</v>
      </c>
    </row>
    <row r="57" spans="1:10" s="376" customFormat="1" ht="30" x14ac:dyDescent="0.2">
      <c r="A57" s="377" t="s">
        <v>245</v>
      </c>
      <c r="B57" s="378" t="s">
        <v>186</v>
      </c>
      <c r="C57" s="378" t="s">
        <v>158</v>
      </c>
      <c r="D57" s="378" t="s">
        <v>185</v>
      </c>
      <c r="E57" s="379" t="s">
        <v>33</v>
      </c>
      <c r="F57" s="377" t="s">
        <v>506</v>
      </c>
      <c r="G57" s="387">
        <v>157.96</v>
      </c>
      <c r="H57" s="387">
        <v>947.76</v>
      </c>
      <c r="I57" s="377" t="s">
        <v>241</v>
      </c>
      <c r="J57" s="377" t="s">
        <v>242</v>
      </c>
    </row>
    <row r="58" spans="1:10" s="376" customFormat="1" x14ac:dyDescent="0.2">
      <c r="A58" s="377" t="s">
        <v>243</v>
      </c>
      <c r="B58" s="378" t="s">
        <v>36</v>
      </c>
      <c r="C58" s="378" t="s">
        <v>244</v>
      </c>
      <c r="D58" s="378" t="s">
        <v>185</v>
      </c>
      <c r="E58" s="379" t="s">
        <v>39</v>
      </c>
      <c r="F58" s="377" t="s">
        <v>598</v>
      </c>
      <c r="G58" s="387">
        <v>0.21</v>
      </c>
      <c r="H58" s="387">
        <v>761.78</v>
      </c>
      <c r="I58" s="377" t="s">
        <v>241</v>
      </c>
      <c r="J58" s="377" t="s">
        <v>246</v>
      </c>
    </row>
    <row r="59" spans="1:10" s="376" customFormat="1" x14ac:dyDescent="0.2">
      <c r="A59" s="377" t="s">
        <v>249</v>
      </c>
      <c r="B59" s="378" t="s">
        <v>36</v>
      </c>
      <c r="C59" s="378" t="s">
        <v>250</v>
      </c>
      <c r="D59" s="378" t="s">
        <v>185</v>
      </c>
      <c r="E59" s="379" t="s">
        <v>39</v>
      </c>
      <c r="F59" s="377" t="s">
        <v>506</v>
      </c>
      <c r="G59" s="387">
        <v>57.25</v>
      </c>
      <c r="H59" s="387">
        <v>343.5</v>
      </c>
      <c r="I59" s="377" t="s">
        <v>241</v>
      </c>
      <c r="J59" s="377" t="s">
        <v>246</v>
      </c>
    </row>
    <row r="60" spans="1:10" s="376" customFormat="1" ht="30" x14ac:dyDescent="0.2">
      <c r="A60" s="377" t="s">
        <v>247</v>
      </c>
      <c r="B60" s="378" t="s">
        <v>36</v>
      </c>
      <c r="C60" s="378" t="s">
        <v>248</v>
      </c>
      <c r="D60" s="378" t="s">
        <v>185</v>
      </c>
      <c r="E60" s="379" t="s">
        <v>1</v>
      </c>
      <c r="F60" s="377" t="s">
        <v>484</v>
      </c>
      <c r="G60" s="387">
        <v>3.92</v>
      </c>
      <c r="H60" s="387">
        <v>235.2</v>
      </c>
      <c r="I60" s="377" t="s">
        <v>241</v>
      </c>
      <c r="J60" s="377" t="s">
        <v>246</v>
      </c>
    </row>
    <row r="61" spans="1:10" s="376" customFormat="1" x14ac:dyDescent="0.2">
      <c r="A61" s="377" t="s">
        <v>251</v>
      </c>
      <c r="B61" s="378" t="s">
        <v>36</v>
      </c>
      <c r="C61" s="378" t="s">
        <v>252</v>
      </c>
      <c r="D61" s="378" t="s">
        <v>185</v>
      </c>
      <c r="E61" s="379" t="s">
        <v>35</v>
      </c>
      <c r="F61" s="377" t="s">
        <v>506</v>
      </c>
      <c r="G61" s="387">
        <v>16.75</v>
      </c>
      <c r="H61" s="387">
        <v>100.5</v>
      </c>
      <c r="I61" s="377" t="s">
        <v>241</v>
      </c>
      <c r="J61" s="377" t="s">
        <v>246</v>
      </c>
    </row>
    <row r="62" spans="1:10" s="376" customFormat="1" x14ac:dyDescent="0.2">
      <c r="A62" s="380"/>
      <c r="B62" s="380"/>
      <c r="C62" s="380"/>
      <c r="D62" s="380"/>
      <c r="E62" s="380"/>
      <c r="F62" s="380"/>
      <c r="G62" s="380"/>
      <c r="H62" s="380"/>
      <c r="I62" s="380"/>
      <c r="J62" s="380"/>
    </row>
    <row r="63" spans="1:10" s="376" customFormat="1" ht="20.25" customHeight="1" x14ac:dyDescent="0.2">
      <c r="A63" s="381"/>
      <c r="B63" s="381"/>
      <c r="C63" s="381"/>
      <c r="D63" s="382"/>
      <c r="E63" s="383"/>
      <c r="F63" s="424" t="s">
        <v>283</v>
      </c>
      <c r="G63" s="424"/>
      <c r="H63" s="425">
        <v>17860183.82</v>
      </c>
      <c r="I63" s="425"/>
      <c r="J63" s="425"/>
    </row>
    <row r="64" spans="1:10" s="376" customFormat="1" ht="20.25" customHeight="1" x14ac:dyDescent="0.2">
      <c r="A64" s="381"/>
      <c r="B64" s="381"/>
      <c r="C64" s="381"/>
      <c r="D64" s="382"/>
      <c r="E64" s="383"/>
      <c r="F64" s="424" t="s">
        <v>284</v>
      </c>
      <c r="G64" s="424"/>
      <c r="H64" s="425">
        <v>6050505.6500000004</v>
      </c>
      <c r="I64" s="425"/>
      <c r="J64" s="425"/>
    </row>
    <row r="65" spans="1:10" s="376" customFormat="1" ht="20.25" customHeight="1" x14ac:dyDescent="0.2">
      <c r="A65" s="381"/>
      <c r="B65" s="381"/>
      <c r="C65" s="381"/>
      <c r="D65" s="382"/>
      <c r="E65" s="383"/>
      <c r="F65" s="424" t="s">
        <v>285</v>
      </c>
      <c r="G65" s="424"/>
      <c r="H65" s="425">
        <v>23910689.469999999</v>
      </c>
      <c r="I65" s="425"/>
      <c r="J65" s="425"/>
    </row>
    <row r="66" spans="1:10" ht="16.5" customHeight="1" x14ac:dyDescent="0.2"/>
    <row r="67" spans="1:10" ht="16.5" customHeight="1" x14ac:dyDescent="0.2"/>
    <row r="68" spans="1:10" ht="19.899999999999999" customHeight="1" x14ac:dyDescent="0.2">
      <c r="A68" s="113"/>
      <c r="B68" s="113"/>
      <c r="C68" s="110" t="s">
        <v>5</v>
      </c>
      <c r="D68" s="236" t="str">
        <f>DADOS!C8</f>
        <v>Eng.ª Civil Flávia Cristina Barbosa</v>
      </c>
      <c r="E68" s="236"/>
      <c r="F68" s="236"/>
      <c r="G68" s="85"/>
      <c r="H68" s="114"/>
      <c r="I68" s="114"/>
    </row>
    <row r="69" spans="1:10" ht="19.899999999999999" customHeight="1" x14ac:dyDescent="0.2">
      <c r="A69" s="113"/>
      <c r="B69" s="113"/>
      <c r="C69" s="10"/>
      <c r="D69" s="235" t="str">
        <f>"CREA: "&amp;DADOS!C9</f>
        <v>CREA: MG- 187.842/D</v>
      </c>
      <c r="E69" s="235"/>
      <c r="F69" s="235"/>
      <c r="G69" s="85"/>
      <c r="H69" s="114"/>
      <c r="I69" s="114"/>
    </row>
    <row r="70" spans="1:10" ht="16.5" customHeight="1" x14ac:dyDescent="0.2"/>
    <row r="71" spans="1:10" ht="16.5" customHeight="1" x14ac:dyDescent="0.2"/>
    <row r="72" spans="1:10" ht="16.5" customHeight="1" x14ac:dyDescent="0.2"/>
    <row r="73" spans="1:10" ht="16.5" customHeight="1" x14ac:dyDescent="0.2"/>
    <row r="74" spans="1:10" ht="16.5" customHeight="1" x14ac:dyDescent="0.2"/>
    <row r="75" spans="1:10" ht="16.5" customHeight="1" x14ac:dyDescent="0.2"/>
    <row r="76" spans="1:10" ht="16.5" customHeight="1" x14ac:dyDescent="0.2"/>
    <row r="77" spans="1:10" ht="16.5" customHeight="1" x14ac:dyDescent="0.2"/>
    <row r="78" spans="1:10" ht="16.5" customHeight="1" x14ac:dyDescent="0.2"/>
    <row r="79" spans="1:10" ht="16.5" customHeight="1" x14ac:dyDescent="0.2"/>
    <row r="80" spans="1:1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</sheetData>
  <mergeCells count="13">
    <mergeCell ref="A65:C65"/>
    <mergeCell ref="A1:H2"/>
    <mergeCell ref="C4:F6"/>
    <mergeCell ref="C3:F3"/>
    <mergeCell ref="A63:C63"/>
    <mergeCell ref="D69:F69"/>
    <mergeCell ref="G3:H6"/>
    <mergeCell ref="D68:F68"/>
    <mergeCell ref="A9:I9"/>
    <mergeCell ref="A8:J8"/>
    <mergeCell ref="I4:J4"/>
    <mergeCell ref="A3:B6"/>
    <mergeCell ref="A64:C64"/>
  </mergeCells>
  <pageMargins left="0.51181102362204722" right="0.51181102362204722" top="0.78740157480314965" bottom="0.78740157480314965" header="0.31496062992125984" footer="0.31496062992125984"/>
  <pageSetup paperSize="9" scale="51" fitToHeight="0" orientation="landscape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12</vt:i4>
      </vt:variant>
    </vt:vector>
  </HeadingPairs>
  <TitlesOfParts>
    <vt:vector size="19" baseType="lpstr">
      <vt:lpstr>DADOS</vt:lpstr>
      <vt:lpstr>MEMORIA DE CALCULO</vt:lpstr>
      <vt:lpstr>COTAÇÕES</vt:lpstr>
      <vt:lpstr>ORÇAMENTO SINTÉTICO</vt:lpstr>
      <vt:lpstr>ORÇAMENTO ANALÍTICO</vt:lpstr>
      <vt:lpstr>Planilha1</vt:lpstr>
      <vt:lpstr>CURVA ABC</vt:lpstr>
      <vt:lpstr>COTAÇÕES!Area_de_impressao</vt:lpstr>
      <vt:lpstr>'CURVA ABC'!Area_de_impressao</vt:lpstr>
      <vt:lpstr>DADOS!Area_de_impressao</vt:lpstr>
      <vt:lpstr>'MEMORIA DE CALCULO'!Area_de_impressao</vt:lpstr>
      <vt:lpstr>'ORÇAMENTO ANALÍTICO'!Area_de_impressao</vt:lpstr>
      <vt:lpstr>'ORÇAMENTO SINTÉTICO'!Area_de_impressao</vt:lpstr>
      <vt:lpstr>COTAÇÕES!Titulos_de_impressao</vt:lpstr>
      <vt:lpstr>'CURVA ABC'!Titulos_de_impressao</vt:lpstr>
      <vt:lpstr>'MEMORIA DE CALCULO'!Titulos_de_impressao</vt:lpstr>
      <vt:lpstr>'ORÇAMENTO ANALÍTICO'!Titulos_de_impressao</vt:lpstr>
      <vt:lpstr>'ORÇAMENTO SINTÉTICO'!Titulos_de_impressao</vt:lpstr>
      <vt:lpstr>Planilha1!Titulos_de_impressao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0</cp:revision>
  <cp:lastPrinted>2023-04-24T21:20:13Z</cp:lastPrinted>
  <dcterms:created xsi:type="dcterms:W3CDTF">2021-07-05T20:11:43Z</dcterms:created>
  <dcterms:modified xsi:type="dcterms:W3CDTF">2023-04-24T21:20:21Z</dcterms:modified>
</cp:coreProperties>
</file>